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ento_zošit"/>
  <mc:AlternateContent xmlns:mc="http://schemas.openxmlformats.org/markup-compatibility/2006">
    <mc:Choice Requires="x15">
      <x15ac:absPath xmlns:x15ac="http://schemas.microsoft.com/office/spreadsheetml/2010/11/ac" url="/Users/pc_2/Desktop/Or. Jasenica opatrenia_zmena klímy/"/>
    </mc:Choice>
  </mc:AlternateContent>
  <xr:revisionPtr revIDLastSave="0" documentId="13_ncr:1_{4644D20A-15DA-494D-82C3-762B5B533280}" xr6:coauthVersionLast="36" xr6:coauthVersionMax="45" xr10:uidLastSave="{00000000-0000-0000-0000-000000000000}"/>
  <bookViews>
    <workbookView xWindow="7760" yWindow="460" windowWidth="16860" windowHeight="16440" activeTab="3" xr2:uid="{00000000-000D-0000-FFFF-FFFF00000000}"/>
  </bookViews>
  <sheets>
    <sheet name="Rekapitulácia stavby" sheetId="1" r:id="rId1"/>
    <sheet name="SO1" sheetId="6" r:id="rId2"/>
    <sheet name="SO2" sheetId="4" r:id="rId3"/>
    <sheet name="SO3" sheetId="5" r:id="rId4"/>
  </sheets>
  <definedNames>
    <definedName name="_xlnm.Print_Titles" localSheetId="0">'Rekapitulácia stavby'!$80:$80</definedName>
    <definedName name="_xlnm.Print_Titles" localSheetId="1">'SO1'!$109:$109</definedName>
    <definedName name="_xlnm.Print_Titles" localSheetId="2">'SO2'!$109:$109</definedName>
    <definedName name="_xlnm.Print_Titles" localSheetId="3">'SO3'!$109:$109</definedName>
    <definedName name="_xlnm.Print_Area" localSheetId="0">'Rekapitulácia stavby'!$C$4:$AP$65,'Rekapitulácia stavby'!$C$71:$AP$89</definedName>
    <definedName name="_xlnm.Print_Area" localSheetId="1">'SO1'!$C$4:$M$65,'SO1'!$C$71:$M$94,'SO1'!$C$100:$M$165</definedName>
    <definedName name="_xlnm.Print_Area" localSheetId="2">'SO2'!$C$4:$M$65,'SO2'!$C$71:$M$94,'SO2'!$C$100:$M$185</definedName>
    <definedName name="_xlnm.Print_Area" localSheetId="3">'SO3'!$C$4:$M$65,'SO3'!$C$71:$M$94,'SO3'!$C$100:$M$165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9" i="4" l="1"/>
  <c r="H157" i="5"/>
  <c r="H152" i="5"/>
  <c r="H153" i="5"/>
  <c r="H157" i="6"/>
  <c r="H153" i="6"/>
  <c r="J152" i="6"/>
  <c r="J168" i="4"/>
  <c r="J152" i="5"/>
  <c r="J172" i="4"/>
  <c r="H175" i="4"/>
  <c r="J129" i="6"/>
  <c r="J130" i="6"/>
  <c r="J131" i="6"/>
  <c r="J132" i="6"/>
  <c r="J133" i="6"/>
  <c r="J128" i="6"/>
  <c r="J153" i="6"/>
  <c r="J154" i="6"/>
  <c r="J155" i="6"/>
  <c r="J156" i="6"/>
  <c r="J157" i="6"/>
  <c r="J158" i="6"/>
  <c r="J151" i="6"/>
  <c r="J160" i="6"/>
  <c r="J159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12" i="6"/>
  <c r="J137" i="6"/>
  <c r="J138" i="6"/>
  <c r="J136" i="6"/>
  <c r="J135" i="6"/>
  <c r="J134" i="6"/>
  <c r="J140" i="6"/>
  <c r="J141" i="6"/>
  <c r="J142" i="6"/>
  <c r="J143" i="6"/>
  <c r="J144" i="6"/>
  <c r="J145" i="6"/>
  <c r="J146" i="6"/>
  <c r="J147" i="6"/>
  <c r="J148" i="6"/>
  <c r="J149" i="6"/>
  <c r="J150" i="6"/>
  <c r="J139" i="6"/>
  <c r="J111" i="6"/>
  <c r="J110" i="6"/>
  <c r="J82" i="6"/>
  <c r="J162" i="6"/>
  <c r="J163" i="6"/>
  <c r="J164" i="6"/>
  <c r="J165" i="6"/>
  <c r="J161" i="6"/>
  <c r="J92" i="6"/>
  <c r="I94" i="6"/>
  <c r="AG83" i="1"/>
  <c r="E14" i="6"/>
  <c r="F107" i="6"/>
  <c r="E11" i="6"/>
  <c r="F106" i="6"/>
  <c r="F104" i="6"/>
  <c r="F102" i="6"/>
  <c r="J90" i="6"/>
  <c r="J89" i="6"/>
  <c r="J88" i="6"/>
  <c r="J87" i="6"/>
  <c r="J86" i="6"/>
  <c r="J85" i="6"/>
  <c r="J84" i="6"/>
  <c r="J83" i="6"/>
  <c r="F78" i="6"/>
  <c r="F77" i="6"/>
  <c r="F75" i="6"/>
  <c r="F73" i="6"/>
  <c r="J26" i="6"/>
  <c r="J31" i="6"/>
  <c r="I37" i="6"/>
  <c r="E20" i="6"/>
  <c r="K19" i="6"/>
  <c r="K17" i="6"/>
  <c r="E17" i="6"/>
  <c r="K16" i="6"/>
  <c r="K14" i="6"/>
  <c r="K13" i="6"/>
  <c r="K11" i="6"/>
  <c r="K10" i="6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12" i="5"/>
  <c r="J129" i="5"/>
  <c r="J130" i="5"/>
  <c r="J131" i="5"/>
  <c r="J132" i="5"/>
  <c r="J133" i="5"/>
  <c r="J128" i="5"/>
  <c r="J137" i="5"/>
  <c r="J138" i="5"/>
  <c r="J136" i="5"/>
  <c r="J153" i="5"/>
  <c r="J154" i="5"/>
  <c r="J155" i="5"/>
  <c r="J156" i="5"/>
  <c r="J157" i="5"/>
  <c r="J158" i="5"/>
  <c r="J151" i="5"/>
  <c r="J135" i="5"/>
  <c r="J134" i="5"/>
  <c r="J140" i="5"/>
  <c r="J141" i="5"/>
  <c r="J142" i="5"/>
  <c r="J143" i="5"/>
  <c r="J144" i="5"/>
  <c r="J145" i="5"/>
  <c r="J146" i="5"/>
  <c r="J147" i="5"/>
  <c r="J148" i="5"/>
  <c r="J149" i="5"/>
  <c r="J150" i="5"/>
  <c r="J139" i="5"/>
  <c r="J160" i="5"/>
  <c r="J159" i="5"/>
  <c r="J111" i="5"/>
  <c r="J110" i="5"/>
  <c r="J82" i="5"/>
  <c r="J162" i="5"/>
  <c r="J163" i="5"/>
  <c r="J164" i="5"/>
  <c r="J165" i="5"/>
  <c r="J161" i="5"/>
  <c r="J92" i="5"/>
  <c r="I94" i="5"/>
  <c r="AG85" i="1"/>
  <c r="J113" i="4"/>
  <c r="J114" i="4"/>
  <c r="J115" i="4"/>
  <c r="J116" i="4"/>
  <c r="J119" i="4"/>
  <c r="J120" i="4"/>
  <c r="J121" i="4"/>
  <c r="J117" i="4"/>
  <c r="J118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12" i="4"/>
  <c r="J136" i="4"/>
  <c r="J137" i="4"/>
  <c r="J138" i="4"/>
  <c r="J139" i="4"/>
  <c r="J140" i="4"/>
  <c r="J135" i="4"/>
  <c r="J145" i="4"/>
  <c r="J146" i="4"/>
  <c r="J147" i="4"/>
  <c r="J148" i="4"/>
  <c r="J149" i="4"/>
  <c r="J150" i="4"/>
  <c r="J151" i="4"/>
  <c r="J152" i="4"/>
  <c r="J153" i="4"/>
  <c r="J154" i="4"/>
  <c r="J144" i="4"/>
  <c r="J169" i="4"/>
  <c r="J170" i="4"/>
  <c r="J171" i="4"/>
  <c r="J173" i="4"/>
  <c r="J174" i="4"/>
  <c r="J175" i="4"/>
  <c r="J176" i="4"/>
  <c r="J177" i="4"/>
  <c r="J167" i="4"/>
  <c r="J142" i="4"/>
  <c r="J143" i="4"/>
  <c r="J141" i="4"/>
  <c r="J156" i="4"/>
  <c r="J157" i="4"/>
  <c r="J158" i="4"/>
  <c r="J159" i="4"/>
  <c r="J160" i="4"/>
  <c r="J161" i="4"/>
  <c r="J162" i="4"/>
  <c r="J163" i="4"/>
  <c r="J164" i="4"/>
  <c r="J165" i="4"/>
  <c r="J166" i="4"/>
  <c r="J155" i="4"/>
  <c r="J179" i="4"/>
  <c r="J178" i="4"/>
  <c r="J111" i="4"/>
  <c r="J110" i="4"/>
  <c r="J82" i="4"/>
  <c r="J181" i="4"/>
  <c r="J182" i="4"/>
  <c r="J183" i="4"/>
  <c r="J184" i="4"/>
  <c r="J185" i="4"/>
  <c r="J180" i="4"/>
  <c r="J92" i="4"/>
  <c r="I94" i="4"/>
  <c r="AG84" i="1"/>
  <c r="AN85" i="1"/>
  <c r="AN84" i="1"/>
  <c r="E14" i="5"/>
  <c r="F107" i="5"/>
  <c r="E11" i="5"/>
  <c r="F106" i="5"/>
  <c r="F104" i="5"/>
  <c r="F102" i="5"/>
  <c r="J90" i="5"/>
  <c r="J89" i="5"/>
  <c r="J88" i="5"/>
  <c r="J87" i="5"/>
  <c r="J86" i="5"/>
  <c r="J85" i="5"/>
  <c r="J84" i="5"/>
  <c r="J83" i="5"/>
  <c r="F78" i="5"/>
  <c r="F77" i="5"/>
  <c r="F75" i="5"/>
  <c r="F73" i="5"/>
  <c r="J26" i="5"/>
  <c r="J31" i="5"/>
  <c r="I37" i="5"/>
  <c r="E20" i="5"/>
  <c r="K19" i="5"/>
  <c r="K17" i="5"/>
  <c r="E17" i="5"/>
  <c r="K16" i="5"/>
  <c r="K14" i="5"/>
  <c r="K13" i="5"/>
  <c r="K11" i="5"/>
  <c r="K10" i="5"/>
  <c r="E14" i="4"/>
  <c r="F107" i="4"/>
  <c r="E11" i="4"/>
  <c r="F106" i="4"/>
  <c r="F104" i="4"/>
  <c r="F102" i="4"/>
  <c r="J90" i="4"/>
  <c r="J89" i="4"/>
  <c r="J88" i="4"/>
  <c r="J87" i="4"/>
  <c r="J86" i="4"/>
  <c r="J85" i="4"/>
  <c r="J84" i="4"/>
  <c r="J83" i="4"/>
  <c r="F78" i="4"/>
  <c r="F77" i="4"/>
  <c r="F75" i="4"/>
  <c r="F73" i="4"/>
  <c r="J26" i="4"/>
  <c r="J31" i="4"/>
  <c r="I37" i="4"/>
  <c r="E20" i="4"/>
  <c r="K19" i="4"/>
  <c r="K17" i="4"/>
  <c r="E17" i="4"/>
  <c r="K16" i="4"/>
  <c r="K14" i="4"/>
  <c r="K13" i="4"/>
  <c r="K11" i="4"/>
  <c r="K10" i="4"/>
  <c r="AG82" i="1"/>
  <c r="AN83" i="1"/>
  <c r="W32" i="1"/>
  <c r="AK32" i="1"/>
  <c r="AK27" i="1"/>
  <c r="AM78" i="1"/>
  <c r="L78" i="1"/>
  <c r="AM77" i="1"/>
  <c r="L77" i="1"/>
  <c r="L75" i="1"/>
  <c r="L73" i="1"/>
  <c r="L72" i="1"/>
  <c r="W35" i="1"/>
  <c r="W33" i="1"/>
  <c r="W34" i="1"/>
  <c r="AG89" i="1"/>
  <c r="AK26" i="1"/>
  <c r="AK29" i="1"/>
  <c r="W31" i="1"/>
  <c r="AK31" i="1"/>
  <c r="AN82" i="1"/>
  <c r="AK37" i="1"/>
  <c r="AN89" i="1"/>
</calcChain>
</file>

<file path=xl/sharedStrings.xml><?xml version="1.0" encoding="utf-8"?>
<sst xmlns="http://schemas.openxmlformats.org/spreadsheetml/2006/main" count="880" uniqueCount="240">
  <si>
    <t>2012</t>
  </si>
  <si>
    <t>Hárok obsahuje:</t>
  </si>
  <si>
    <t/>
  </si>
  <si>
    <t>False</t>
  </si>
  <si>
    <t>optimalizované pre tlač zostáv vo formáte A4 - na výšku</t>
  </si>
  <si>
    <t>0,001</t>
  </si>
  <si>
    <t>20</t>
  </si>
  <si>
    <t>SÚHRNNÝ LIST STAVBY</t>
  </si>
  <si>
    <t>Kód:</t>
  </si>
  <si>
    <t>M392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</si>
  <si>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</si>
  <si>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</si>
  <si>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</si>
  <si>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</si>
  <si>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</si>
  <si>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</si>
  <si>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</si>
  <si>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</si>
  <si>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</si>
  <si>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</si>
  <si>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</si>
  <si>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</si>
  <si>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</si>
  <si>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</si>
  <si>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</si>
  <si>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</si>
  <si>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</si>
  <si>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</si>
  <si>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</si>
  <si>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</si>
  <si>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</si>
  <si>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</si>
  <si>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</si>
  <si>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</si>
  <si>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</si>
  <si>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</si>
  <si>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</si>
  <si>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</si>
  <si>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</si>
  <si>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</si>
  <si>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</si>
  <si>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</si>
  <si>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</si>
  <si>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</si>
  <si>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</si>
  <si>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</si>
  <si>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</si>
  <si>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Cena bez DPH [EUR]</t>
  </si>
  <si>
    <t>Cena s DPH [EUR]</t>
  </si>
  <si>
    <t>1) Náklady z rozpočtov</t>
  </si>
  <si>
    <t>D</t>
  </si>
  <si>
    <t>0</t>
  </si>
  <si>
    <t>IMPORT</t>
  </si>
  <si>
    <t>{3daabd51-662c-47e8-b87a-6ad16ef31fc1}</t>
  </si>
  <si>
    <t>{00000000-0000-0000-0000-000000000000}</t>
  </si>
  <si>
    <t>1</t>
  </si>
  <si>
    <t>###NOINSERT###</t>
  </si>
  <si>
    <t>2) Ostatné náklady zo súhrnného listu</t>
  </si>
  <si>
    <t>Celkové náklady za stavbu 1) + 2)</t>
  </si>
  <si>
    <t>Späť na hárok:</t>
  </si>
  <si>
    <t>m3</t>
  </si>
  <si>
    <t>2</t>
  </si>
  <si>
    <t>m2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</si>
  <si>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</si>
  <si>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</si>
  <si>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</si>
  <si>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</si>
  <si>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</si>
  <si>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</si>
  <si>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</si>
  <si>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</si>
  <si>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</si>
  <si>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</si>
  <si>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</si>
  <si>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</si>
  <si>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</si>
  <si>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</si>
  <si>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</si>
  <si>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</si>
  <si>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Popis</t>
  </si>
  <si>
    <t>MJ</t>
  </si>
  <si>
    <t>Množstvo</t>
  </si>
  <si>
    <t>J.cena [EUR]</t>
  </si>
  <si>
    <t>4</t>
  </si>
  <si>
    <t>3</t>
  </si>
  <si>
    <t>131201102</t>
  </si>
  <si>
    <t>131201109</t>
  </si>
  <si>
    <t>Hĺbenie nezapažených jám a zárezov. Príplatok za lepivosť horniny 3</t>
  </si>
  <si>
    <t>5</t>
  </si>
  <si>
    <t>6</t>
  </si>
  <si>
    <t>7</t>
  </si>
  <si>
    <t>8</t>
  </si>
  <si>
    <t>162501122</t>
  </si>
  <si>
    <t xml:space="preserve">Vodorovné premiestnenie výkopku  po spevnenej ceste z  horniny tr.1-4, nad 100 do 1000 m3 na vzdialenosť do 3000 m </t>
  </si>
  <si>
    <t>9</t>
  </si>
  <si>
    <t>171201202</t>
  </si>
  <si>
    <t>Uloženie sypaniny na skládky nad 100 do 1000 m3</t>
  </si>
  <si>
    <t>181101101</t>
  </si>
  <si>
    <t>Úprava pláne v zárezoch v hornine 1-4 bez zhutnenia</t>
  </si>
  <si>
    <t>12</t>
  </si>
  <si>
    <t>183403151</t>
  </si>
  <si>
    <t>Obrobenie pôdy smykovaním v rovine alebo na svahu do 1:5</t>
  </si>
  <si>
    <t>183403152</t>
  </si>
  <si>
    <t>Obrobenie pôdy bránením v rovine alebo na svahu do 1:5</t>
  </si>
  <si>
    <t>183403161</t>
  </si>
  <si>
    <t>Obrobenie pôdy valcovaním v rovine alebo na svahu do 1:5</t>
  </si>
  <si>
    <t>183405211</t>
  </si>
  <si>
    <t>Výsev trávniku hydroosevom na ornicu</t>
  </si>
  <si>
    <t>0057211300</t>
  </si>
  <si>
    <t>Trávové semeno - výber</t>
  </si>
  <si>
    <t>kg</t>
  </si>
  <si>
    <t>184802111</t>
  </si>
  <si>
    <t>Chemické odburinenie pôdy v rovine alebo na svahu do 1:5 postrekom naširoko</t>
  </si>
  <si>
    <t>2519201000</t>
  </si>
  <si>
    <t>Chemické odburinenie trávnika  Bofix</t>
  </si>
  <si>
    <t>l</t>
  </si>
  <si>
    <t>185851111</t>
  </si>
  <si>
    <t>Dovoz vody pre zálievku rastlín na vzdialenosť do 6000 m</t>
  </si>
  <si>
    <t>211971110</t>
  </si>
  <si>
    <t>Zhotovenie opláštenia výplne z geotextílie, v ryhe alebo v záreze so stenami šikmými o skl. do 1:2,5</t>
  </si>
  <si>
    <t>Geotextília netkaná polypropylénová Tatratex PP 300</t>
  </si>
  <si>
    <t>m</t>
  </si>
  <si>
    <t>ks</t>
  </si>
  <si>
    <t>Rezanie existujúceho asfaltového krytu alebo podkladu hĺbky do 50 mm</t>
  </si>
  <si>
    <t>t</t>
  </si>
  <si>
    <t>979081121</t>
  </si>
  <si>
    <t>Odvoz sutiny a vybúraných hmôt na skládku za každý ďalší 1 km</t>
  </si>
  <si>
    <t>979089212</t>
  </si>
  <si>
    <t>Poplatok za skladovanie - bitúmenové zmesi, uholný decht, dechtové výrobky (17 03 ), ostatné</t>
  </si>
  <si>
    <t>998223011</t>
  </si>
  <si>
    <t>Presun hmôt pre pozemné komunikácie s krytom dláždeným (822 2.3, 822 5.3) akejkoľvek dĺžky objektu</t>
  </si>
  <si>
    <t>1) Súhrnný list stavby</t>
  </si>
  <si>
    <t>2) Rekapitulácia objektov</t>
  </si>
  <si>
    <t>/</t>
  </si>
  <si>
    <t>1) Krycí list rozpočtu</t>
  </si>
  <si>
    <t>3) Rozpočet</t>
  </si>
  <si>
    <t>Frézovanie asf. podkladu alebo krytu bez prek., plochy do 500 m2, pruh š. do 0,5 m, hr. 100 mm  0,127 t</t>
  </si>
  <si>
    <t>01080601020020</t>
  </si>
  <si>
    <t>Založenie záhonu na svahu nad 1:5 do 1:2 hornine 3</t>
  </si>
  <si>
    <t>01080802010010</t>
  </si>
  <si>
    <t>Výsadba kríku bez balu do vopred vyhĺbenej jamky v rovine alebo na svahu do 1:5 výšky do 1 m</t>
  </si>
  <si>
    <t>01080809010020</t>
  </si>
  <si>
    <t>Výsadba kvetín do pripravovanej pôdy so zaliatím s jednoduchými koreňami trvaliek</t>
  </si>
  <si>
    <t>131211101</t>
  </si>
  <si>
    <t>Hĺbenie jám v  hornine tr.3 súdržných - ručným náradím</t>
  </si>
  <si>
    <t>132211101</t>
  </si>
  <si>
    <t>Hĺbenie rýh šírky do 600 mm v  hornine tr.3 súdržných - ručným náradím</t>
  </si>
  <si>
    <t>132211119</t>
  </si>
  <si>
    <t>Príplatok za lepivosť pri hĺbení rýh š do 600 mm ručným náradím v hornine tr. 3</t>
  </si>
  <si>
    <t xml:space="preserve">    4 - Vodorovné konštrukcie</t>
  </si>
  <si>
    <t>451311731</t>
  </si>
  <si>
    <t>Podklad pod dlažbu z prostého betónu vodostavebného C 25/30 hr.nad 150 do 200 mm</t>
  </si>
  <si>
    <t>935114433</t>
  </si>
  <si>
    <t>Osadenie odvodňovacieho betónového žľabu univerzálneho s ochrannou hranou vnútornej šírky 200 mm a s roštom triedy C 250</t>
  </si>
  <si>
    <t>5922700480</t>
  </si>
  <si>
    <t>Čelná, koncová stena NW 200, pozinkovaná (pre BGU-Z SV, BGZ-S SV), HYDRO BG</t>
  </si>
  <si>
    <t>5923001186</t>
  </si>
  <si>
    <t>Odvodňovací žľab univerzálny BGU-Z SV G NW 200, č. 0, dĺžky 1 m, výšky 280 mm, bez spádu, betónový s liatinovou hranou, HYDRO BG</t>
  </si>
  <si>
    <t>5923001722</t>
  </si>
  <si>
    <t>Mriežkový rošt BG-SV NW 200, lxšxhr 1000x247x25 mm, rozmer štrbiny MW 30x10 mm, trieda C 250, s rýchlouzáverom, nerez V2A, pre žľaby s ochrannou hranou, HYDRO BG</t>
  </si>
  <si>
    <t>979089012</t>
  </si>
  <si>
    <t>981511113</t>
  </si>
  <si>
    <t>Demolácia konštr. objektov, postupným rozoberaním z betónu prostého na maltu cementovú,  -2,38000t</t>
  </si>
  <si>
    <t>Rozprestretie ornice na rovine alebo na svahu do sklonu 1:5, plocha do 500 m2,hr.200 mm</t>
  </si>
  <si>
    <t xml:space="preserve">Asfaltový betón  - vyspravenie cesty </t>
  </si>
  <si>
    <t>Premac obrubník parkový 100x20x5 cm, sivý</t>
  </si>
  <si>
    <t>2867107445</t>
  </si>
  <si>
    <t>Betónový roznášací prstenec 1100/680/150 ku kanalizačnej šachte TEGRA 600/1000 NG, WAVIN</t>
  </si>
  <si>
    <t>Kameň - balvanitý, valúny</t>
  </si>
  <si>
    <t>026</t>
  </si>
  <si>
    <t>Výkop nezapaženej jamy v hornine 3 do 100 m3</t>
  </si>
  <si>
    <t>Výplň odvodňovacieho rebra alebo trativodu do rýh kamenivom hrubým drveným frakcie 16-125</t>
  </si>
  <si>
    <t>Montáž trativodu z drenážnych rúr PVC, tunelového tvaru DN 150 mm, SN8, so štrkovým lôžkom v otvorenom výkope</t>
  </si>
  <si>
    <t>211521111</t>
  </si>
  <si>
    <t>212752126</t>
  </si>
  <si>
    <t>212752212</t>
  </si>
  <si>
    <t>451573111</t>
  </si>
  <si>
    <t>Lôžko pod potrubie, stoky a drobné objekty, v otvorenom výkope z piesku a štrkopiesku do 63 mm</t>
  </si>
  <si>
    <t>596911292</t>
  </si>
  <si>
    <t>Príplatok za kladenie maloformátovej zámkovej dlažby hr. 80 mm, mimo kruhov nad 20 m2</t>
  </si>
  <si>
    <t>5921953100</t>
  </si>
  <si>
    <t>Dlažba Low value Premac KLASIKO 20x10x8 cm, sivá</t>
  </si>
  <si>
    <t xml:space="preserve">    8 - Rúrové vedenie</t>
  </si>
  <si>
    <t>895013111</t>
  </si>
  <si>
    <t>Zhotovenie zbernej nádrže vôd z prefabr., hĺbky do 4 m, pri ploche akumulačného priestoru nad 3,50m2</t>
  </si>
  <si>
    <t>5922632186</t>
  </si>
  <si>
    <t>Prefabrikovaná železobetónová nádrž 12m3, zákrytová doska 180mm</t>
  </si>
  <si>
    <t xml:space="preserve">8 - Rúrové vedenie
</t>
  </si>
  <si>
    <t>871314044</t>
  </si>
  <si>
    <t>Montáž kanalizačného PP potrubia korugovaného DN 150</t>
  </si>
  <si>
    <t>2861420640</t>
  </si>
  <si>
    <t xml:space="preserve">Rúra X-Stream PP s hrdlom vrátane tesnenia SN 8, DN 150 L=6 m korugovaná pre gravitačnú kanalizáciu, WAVIN </t>
  </si>
  <si>
    <t>894810009</t>
  </si>
  <si>
    <t>Montáž PP revíznej kanalizačnej šachty 600 do výšky šachty 2 m s roznášacím prstencom a poklopom</t>
  </si>
  <si>
    <t>2861421320</t>
  </si>
  <si>
    <t>Vlnovcová šachtová rúra TEGRA DN 600 L=6 m kanalizačná, materiál: PP, WAVIN</t>
  </si>
  <si>
    <t>2865405130</t>
  </si>
  <si>
    <t xml:space="preserve">Teleskopický adaptér DN 400 ku kanalizačnej revíznej šachte TEGRA 600, materiál: PVC-U, WAVIN </t>
  </si>
  <si>
    <t>2866112980</t>
  </si>
  <si>
    <t xml:space="preserve">Šachtové dno ku kanalizačnej revíznej šachte TEGRA 600 - prietočné DN 160x0°, materiál: PP, WAVIN </t>
  </si>
  <si>
    <t>2867107430</t>
  </si>
  <si>
    <t xml:space="preserve">Gumové tesnenie šachtovej rúry 600 ku kanalizačnej revíznej šachte TEGRA 600, WAVIN </t>
  </si>
  <si>
    <t>5524180260</t>
  </si>
  <si>
    <t xml:space="preserve">Liatinový poklop D600 B125, WAVIN </t>
  </si>
  <si>
    <t>174101001</t>
  </si>
  <si>
    <t>Zásyp sypaninou so zhutnením jám, šachiet, rýh, zárezov alebo okolo objektov do 100 m3</t>
  </si>
  <si>
    <t>VRN</t>
  </si>
  <si>
    <t>Vedľajšie rozpočtové náklady</t>
  </si>
  <si>
    <t>000300016</t>
  </si>
  <si>
    <t>Geodetické práce - vykonávané pred výstavbou určenie vytyčovacej siete, vytýčenie staveniska, staveb. objektu</t>
  </si>
  <si>
    <t>eur</t>
  </si>
  <si>
    <t>000600042</t>
  </si>
  <si>
    <t>Zariadenie staveniska - sociálne sociálne zariadenia</t>
  </si>
  <si>
    <t>001000014</t>
  </si>
  <si>
    <t>Inžinierska činnosť - dozory koordinátor BOZP na stavenisku</t>
  </si>
  <si>
    <t>kvety a okrasné dreviny (špecifikácia podľa TS)</t>
  </si>
  <si>
    <t>711132107</t>
  </si>
  <si>
    <t>Zhotovenie izolácie proti zemnej vlhkosti nopovou fóloiu položenou voľne na ploche zvislej</t>
  </si>
  <si>
    <t>6288000640</t>
  </si>
  <si>
    <t>Nopová fólia FONDALINE PLUS 500 proti zemnej vlhkosti s radónovou ochranou, výška nopu 8 mm ONDULINE</t>
  </si>
  <si>
    <t>000400022</t>
  </si>
  <si>
    <t>Projektové práce - stavebná časť, náklady na dokumentáciu skutočného zhotovenia stavby</t>
  </si>
  <si>
    <t>PROJEKT OPATRENÍ V OBCI ORAVSKÁ JASENICA NA PRISPÔSOBOVANIE SA ZMENE KLÍMY EKOSYSTÉMOVÝMI PRÍSTUPMI</t>
  </si>
  <si>
    <t>Trativody z flexodrenážnych rúr DN 150</t>
  </si>
  <si>
    <t>Poplatok za skladovanie - betón, tehly, dlaždice (17 01 ), ostatné a výkopová zemina (17 01), ostatné</t>
  </si>
  <si>
    <t>SO1</t>
  </si>
  <si>
    <t>SO2</t>
  </si>
  <si>
    <t>SO3</t>
  </si>
  <si>
    <t xml:space="preserve">Kladenie dlažby (bez lôžka) </t>
  </si>
  <si>
    <t>59691211R</t>
  </si>
  <si>
    <t>9791120R</t>
  </si>
  <si>
    <t>Strešné odvodnenie vrátane žľabov</t>
  </si>
  <si>
    <t>89501311R</t>
  </si>
  <si>
    <t>583950160R</t>
  </si>
  <si>
    <t>Poplatok za skladovanie - betón, tehly, dlaždice (17 01), ostatné a výkopová zemina (17 01), ostatné</t>
  </si>
  <si>
    <t>91656111R</t>
  </si>
  <si>
    <t>Osadenie záhonového alebo parkového obrubníka betón., do lôžka z bet. pros. tr. C 16/20 vrátane betónu</t>
  </si>
  <si>
    <t>577144111R</t>
  </si>
  <si>
    <t>Odvoz sutiny a vybúraných hmôt na skládku do 1 km</t>
  </si>
  <si>
    <t>25.09.2019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</si>
</sst>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3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.25"/>
      <color rgb="FF000000"/>
      <name val="Tahoma"/>
      <family val="2"/>
      <charset val="238"/>
    </font>
    <font>
      <sz val="10"/>
      <color rgb="FF003366"/>
      <name val="Trebuchet MS"/>
      <family val="2"/>
      <charset val="238"/>
    </font>
    <font>
      <i/>
      <sz val="8"/>
      <name val="Trebuchet MS"/>
      <family val="2"/>
      <charset val="238"/>
    </font>
    <font>
      <sz val="8"/>
      <name val="Trebuchet MS"/>
      <family val="2"/>
      <charset val="238"/>
    </font>
    <font>
      <sz val="8.25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6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left" vertical="center"/>
    </xf>
    <xf numFmtId="0" fontId="29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21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4" borderId="23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/>
    </xf>
    <xf numFmtId="166" fontId="0" fillId="0" borderId="22" xfId="0" applyNumberFormat="1" applyFont="1" applyBorder="1" applyAlignment="1" applyProtection="1">
      <alignment vertical="center"/>
      <protection locked="0"/>
    </xf>
    <xf numFmtId="49" fontId="30" fillId="5" borderId="26" xfId="0" applyNumberFormat="1" applyFont="1" applyFill="1" applyBorder="1" applyAlignment="1">
      <alignment horizontal="left" vertical="center" readingOrder="1"/>
    </xf>
    <xf numFmtId="49" fontId="30" fillId="0" borderId="26" xfId="0" applyNumberFormat="1" applyFont="1" applyFill="1" applyBorder="1" applyAlignment="1">
      <alignment horizontal="left" vertical="center" wrapText="1" readingOrder="1"/>
    </xf>
    <xf numFmtId="49" fontId="30" fillId="0" borderId="26" xfId="0" applyNumberFormat="1" applyFont="1" applyFill="1" applyBorder="1" applyAlignment="1">
      <alignment horizontal="left" vertical="center" readingOrder="1"/>
    </xf>
    <xf numFmtId="166" fontId="30" fillId="0" borderId="26" xfId="0" applyNumberFormat="1" applyFont="1" applyFill="1" applyBorder="1" applyAlignment="1">
      <alignment horizontal="right" vertical="center" readingOrder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49" fontId="34" fillId="0" borderId="26" xfId="0" applyNumberFormat="1" applyFont="1" applyFill="1" applyBorder="1" applyAlignment="1">
      <alignment horizontal="left" vertical="center" readingOrder="1"/>
    </xf>
    <xf numFmtId="49" fontId="34" fillId="0" borderId="26" xfId="0" applyNumberFormat="1" applyFont="1" applyFill="1" applyBorder="1" applyAlignment="1">
      <alignment horizontal="left" vertical="center" wrapText="1" readingOrder="1"/>
    </xf>
    <xf numFmtId="166" fontId="34" fillId="0" borderId="26" xfId="0" applyNumberFormat="1" applyFont="1" applyFill="1" applyBorder="1" applyAlignment="1">
      <alignment horizontal="right" vertical="center" readingOrder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6" fontId="32" fillId="0" borderId="22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166" fontId="0" fillId="0" borderId="25" xfId="0" applyNumberFormat="1" applyFont="1" applyBorder="1" applyAlignment="1" applyProtection="1">
      <alignment vertical="center"/>
      <protection locked="0"/>
    </xf>
    <xf numFmtId="166" fontId="32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6" fontId="32" fillId="0" borderId="25" xfId="0" applyNumberFormat="1" applyFont="1" applyBorder="1" applyAlignment="1" applyProtection="1">
      <alignment vertical="center"/>
      <protection locked="0"/>
    </xf>
    <xf numFmtId="166" fontId="0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0" fillId="0" borderId="22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6" fontId="0" fillId="0" borderId="25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6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66" fontId="6" fillId="0" borderId="23" xfId="0" applyNumberFormat="1" applyFont="1" applyBorder="1" applyAlignment="1"/>
    <xf numFmtId="166" fontId="6" fillId="0" borderId="23" xfId="0" applyNumberFormat="1" applyFont="1" applyBorder="1" applyAlignment="1">
      <alignment vertical="center"/>
    </xf>
    <xf numFmtId="166" fontId="32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vertical="center"/>
      <protection locked="0"/>
    </xf>
    <xf numFmtId="166" fontId="0" fillId="0" borderId="25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166" fontId="5" fillId="0" borderId="0" xfId="0" applyNumberFormat="1" applyFont="1" applyBorder="1" applyAlignment="1"/>
    <xf numFmtId="166" fontId="5" fillId="0" borderId="0" xfId="0" applyNumberFormat="1" applyFont="1" applyBorder="1" applyAlignment="1">
      <alignment vertical="center"/>
    </xf>
    <xf numFmtId="166" fontId="6" fillId="0" borderId="17" xfId="0" applyNumberFormat="1" applyFont="1" applyBorder="1" applyAlignment="1"/>
    <xf numFmtId="166" fontId="6" fillId="0" borderId="17" xfId="0" applyNumberFormat="1" applyFont="1" applyBorder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166" fontId="19" fillId="0" borderId="12" xfId="0" applyNumberFormat="1" applyFont="1" applyBorder="1" applyAlignment="1"/>
    <xf numFmtId="166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9" fillId="2" borderId="0" xfId="1" applyFont="1" applyFill="1" applyAlignment="1" applyProtection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166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7D571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F2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F2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AF27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BJ90"/>
  <sheetViews>
    <sheetView showGridLines="0" workbookViewId="0">
      <pane ySplit="1" topLeftCell="A2" activePane="bottomLeft" state="frozen"/>
      <selection pane="bottomLeft" activeCell="AM22" sqref="AM22"/>
    </sheetView>
  </sheetViews>
  <sheetFormatPr baseColWidth="10" defaultColWidth="8.75" defaultRowHeight="11" x14ac:dyDescent="0.15"/>
  <cols>
    <col min="1" max="1" width="8.25" customWidth="1"/>
    <col min="2" max="2" width="1.75" customWidth="1"/>
    <col min="3" max="3" width="4.25" customWidth="1"/>
    <col min="4" max="33" width="2.5" customWidth="1"/>
    <col min="34" max="34" width="3.25" customWidth="1"/>
    <col min="35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.75" customWidth="1"/>
    <col min="44" max="62" width="9.25" hidden="1"/>
  </cols>
  <sheetData>
    <row r="1" spans="1:46" ht="21.5" customHeight="1" x14ac:dyDescent="0.15">
      <c r="A1" s="87" t="s">
        <v>0</v>
      </c>
      <c r="B1" s="88"/>
      <c r="C1" s="88"/>
      <c r="D1" s="89" t="s">
        <v>1</v>
      </c>
      <c r="E1" s="88"/>
      <c r="F1" s="88"/>
      <c r="G1" s="88"/>
      <c r="H1" s="88"/>
      <c r="I1" s="88"/>
      <c r="J1" s="88"/>
      <c r="K1" s="90" t="s">
        <v>131</v>
      </c>
      <c r="L1" s="90"/>
      <c r="M1" s="90"/>
      <c r="N1" s="90"/>
      <c r="O1" s="90"/>
      <c r="P1" s="90"/>
      <c r="Q1" s="90"/>
      <c r="R1" s="90"/>
      <c r="S1" s="90"/>
      <c r="T1" s="88"/>
      <c r="U1" s="88"/>
      <c r="V1" s="88"/>
      <c r="W1" s="90" t="s">
        <v>132</v>
      </c>
      <c r="X1" s="90"/>
      <c r="Y1" s="90"/>
      <c r="Z1" s="90"/>
      <c r="AA1" s="90"/>
      <c r="AB1" s="90"/>
      <c r="AC1" s="90"/>
      <c r="AD1" s="90"/>
      <c r="AE1" s="90"/>
      <c r="AF1" s="90"/>
      <c r="AG1" s="88"/>
      <c r="AH1" s="88"/>
      <c r="AI1" s="9"/>
      <c r="AJ1" s="9"/>
      <c r="AK1" s="9"/>
      <c r="AL1" s="9"/>
      <c r="AM1" s="9"/>
      <c r="AN1" s="9"/>
      <c r="AO1" s="9"/>
      <c r="AP1" s="9"/>
      <c r="AQ1" s="9"/>
      <c r="AS1" s="10" t="s">
        <v>3</v>
      </c>
      <c r="AT1" s="10" t="s">
        <v>3</v>
      </c>
    </row>
    <row r="2" spans="1:46" ht="37" customHeight="1" x14ac:dyDescent="0.15">
      <c r="C2" s="198" t="s">
        <v>4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11" t="s">
        <v>5</v>
      </c>
      <c r="AS2" s="11" t="s">
        <v>6</v>
      </c>
    </row>
    <row r="3" spans="1:46" ht="7" customHeight="1" x14ac:dyDescent="0.1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AR3" s="11" t="s">
        <v>5</v>
      </c>
      <c r="AS3" s="11" t="s">
        <v>6</v>
      </c>
    </row>
    <row r="4" spans="1:46" ht="37" customHeight="1" x14ac:dyDescent="0.15">
      <c r="B4" s="15"/>
      <c r="C4" s="192" t="s">
        <v>7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17"/>
      <c r="AR4" s="11" t="s">
        <v>5</v>
      </c>
    </row>
    <row r="5" spans="1:46" ht="14.5" customHeight="1" x14ac:dyDescent="0.15">
      <c r="B5" s="15"/>
      <c r="C5" s="16"/>
      <c r="D5" s="18" t="s">
        <v>8</v>
      </c>
      <c r="E5" s="16"/>
      <c r="F5" s="16"/>
      <c r="G5" s="16"/>
      <c r="H5" s="16"/>
      <c r="I5" s="16"/>
      <c r="J5" s="16"/>
      <c r="K5" s="201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16"/>
      <c r="AQ5" s="17"/>
      <c r="AR5" s="11" t="s">
        <v>5</v>
      </c>
    </row>
    <row r="6" spans="1:46" ht="37" customHeight="1" x14ac:dyDescent="0.15">
      <c r="B6" s="15"/>
      <c r="C6" s="16"/>
      <c r="D6" s="20" t="s">
        <v>10</v>
      </c>
      <c r="E6" s="16"/>
      <c r="F6" s="16"/>
      <c r="G6" s="16"/>
      <c r="H6" s="16"/>
      <c r="I6" s="16"/>
      <c r="J6" s="16"/>
      <c r="K6" s="202" t="s">
        <v>222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6"/>
      <c r="AQ6" s="17"/>
      <c r="AR6" s="11" t="s">
        <v>5</v>
      </c>
    </row>
    <row r="7" spans="1:46" ht="14.5" customHeight="1" x14ac:dyDescent="0.15">
      <c r="B7" s="15"/>
      <c r="C7" s="16"/>
      <c r="D7" s="21" t="s">
        <v>11</v>
      </c>
      <c r="E7" s="16"/>
      <c r="F7" s="16"/>
      <c r="G7" s="16"/>
      <c r="H7" s="16"/>
      <c r="I7" s="16"/>
      <c r="J7" s="16"/>
      <c r="K7" s="19" t="s">
        <v>2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1" t="s">
        <v>12</v>
      </c>
      <c r="AL7" s="16"/>
      <c r="AM7" s="16"/>
      <c r="AN7" s="19" t="s">
        <v>2</v>
      </c>
      <c r="AO7" s="16"/>
      <c r="AP7" s="16"/>
      <c r="AQ7" s="17"/>
      <c r="AR7" s="11" t="s">
        <v>5</v>
      </c>
    </row>
    <row r="8" spans="1:46" ht="14.5" customHeight="1" x14ac:dyDescent="0.15">
      <c r="B8" s="15"/>
      <c r="C8" s="16"/>
      <c r="D8" s="21" t="s">
        <v>13</v>
      </c>
      <c r="E8" s="16"/>
      <c r="F8" s="16"/>
      <c r="G8" s="16"/>
      <c r="H8" s="16"/>
      <c r="I8" s="16"/>
      <c r="J8" s="16"/>
      <c r="K8" s="19" t="s">
        <v>14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1" t="s">
        <v>15</v>
      </c>
      <c r="AL8" s="16"/>
      <c r="AM8" s="16"/>
      <c r="AN8" s="95"/>
      <c r="AO8" s="16"/>
      <c r="AP8" s="16"/>
      <c r="AQ8" s="17"/>
      <c r="AR8" s="11" t="s">
        <v>5</v>
      </c>
    </row>
    <row r="9" spans="1:46" ht="14.5" customHeight="1" x14ac:dyDescent="0.1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7"/>
      <c r="AR9" s="11" t="s">
        <v>5</v>
      </c>
    </row>
    <row r="10" spans="1:46" ht="14.5" customHeight="1" x14ac:dyDescent="0.15">
      <c r="B10" s="15"/>
      <c r="C10" s="16"/>
      <c r="D10" s="21" t="s">
        <v>16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1" t="s">
        <v>17</v>
      </c>
      <c r="AL10" s="16"/>
      <c r="AM10" s="16"/>
      <c r="AN10" s="19" t="s">
        <v>2</v>
      </c>
      <c r="AO10" s="16"/>
      <c r="AP10" s="16"/>
      <c r="AQ10" s="17"/>
      <c r="AR10" s="11" t="s">
        <v>5</v>
      </c>
    </row>
    <row r="11" spans="1:46" ht="18.5" customHeight="1" x14ac:dyDescent="0.15">
      <c r="B11" s="15"/>
      <c r="C11" s="16"/>
      <c r="D11" s="16"/>
      <c r="E11" s="19" t="s">
        <v>14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1" t="s">
        <v>18</v>
      </c>
      <c r="AL11" s="16"/>
      <c r="AM11" s="16"/>
      <c r="AN11" s="19" t="s">
        <v>2</v>
      </c>
      <c r="AO11" s="16"/>
      <c r="AP11" s="16"/>
      <c r="AQ11" s="17"/>
      <c r="AR11" s="11" t="s">
        <v>5</v>
      </c>
    </row>
    <row r="12" spans="1:46" ht="7" customHeight="1" x14ac:dyDescent="0.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/>
      <c r="AR12" s="11" t="s">
        <v>5</v>
      </c>
    </row>
    <row r="13" spans="1:46" ht="14.5" customHeight="1" x14ac:dyDescent="0.15">
      <c r="B13" s="15"/>
      <c r="C13" s="16"/>
      <c r="D13" s="21" t="s">
        <v>19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1" t="s">
        <v>17</v>
      </c>
      <c r="AL13" s="16"/>
      <c r="AM13" s="16"/>
      <c r="AN13" s="19" t="s">
        <v>2</v>
      </c>
      <c r="AO13" s="16"/>
      <c r="AP13" s="16"/>
      <c r="AQ13" s="17"/>
      <c r="AR13" s="11" t="s">
        <v>5</v>
      </c>
    </row>
    <row r="14" spans="1:46" ht="12" x14ac:dyDescent="0.15">
      <c r="B14" s="15"/>
      <c r="C14" s="16"/>
      <c r="D14" s="16"/>
      <c r="E14" s="19" t="s">
        <v>14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1" t="s">
        <v>18</v>
      </c>
      <c r="AL14" s="16"/>
      <c r="AM14" s="16"/>
      <c r="AN14" s="19" t="s">
        <v>2</v>
      </c>
      <c r="AO14" s="16"/>
      <c r="AP14" s="16"/>
      <c r="AQ14" s="17"/>
      <c r="AR14" s="11" t="s">
        <v>5</v>
      </c>
    </row>
    <row r="15" spans="1:46" ht="7" customHeight="1" x14ac:dyDescent="0.1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7"/>
      <c r="AR15" s="11" t="s">
        <v>3</v>
      </c>
    </row>
    <row r="16" spans="1:46" ht="14.5" customHeight="1" x14ac:dyDescent="0.15">
      <c r="B16" s="15"/>
      <c r="C16" s="16"/>
      <c r="D16" s="21" t="s">
        <v>20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1" t="s">
        <v>17</v>
      </c>
      <c r="AL16" s="16"/>
      <c r="AM16" s="16"/>
      <c r="AN16" s="19" t="s">
        <v>2</v>
      </c>
      <c r="AO16" s="16"/>
      <c r="AP16" s="16"/>
      <c r="AQ16" s="17"/>
      <c r="AR16" s="11" t="s">
        <v>3</v>
      </c>
    </row>
    <row r="17" spans="2:44" ht="18.5" customHeight="1" x14ac:dyDescent="0.15">
      <c r="B17" s="15"/>
      <c r="C17" s="16"/>
      <c r="D17" s="16"/>
      <c r="E17" s="19" t="s">
        <v>14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1" t="s">
        <v>18</v>
      </c>
      <c r="AL17" s="16"/>
      <c r="AM17" s="16"/>
      <c r="AN17" s="19" t="s">
        <v>2</v>
      </c>
      <c r="AO17" s="16"/>
      <c r="AP17" s="16"/>
      <c r="AQ17" s="17"/>
      <c r="AR17" s="11" t="s">
        <v>21</v>
      </c>
    </row>
    <row r="18" spans="2:44" ht="7" customHeight="1" x14ac:dyDescent="0.1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11" t="s">
        <v>22</v>
      </c>
    </row>
    <row r="19" spans="2:44" ht="14.5" customHeight="1" x14ac:dyDescent="0.15">
      <c r="B19" s="15"/>
      <c r="C19" s="16"/>
      <c r="D19" s="21" t="s">
        <v>23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1" t="s">
        <v>17</v>
      </c>
      <c r="AL19" s="16"/>
      <c r="AM19" s="16"/>
      <c r="AN19" s="19" t="s">
        <v>2</v>
      </c>
      <c r="AO19" s="16"/>
      <c r="AP19" s="16"/>
      <c r="AQ19" s="17"/>
      <c r="AR19" s="11" t="s">
        <v>22</v>
      </c>
    </row>
    <row r="20" spans="2:44" ht="18.5" customHeight="1" x14ac:dyDescent="0.15">
      <c r="B20" s="15"/>
      <c r="C20" s="16"/>
      <c r="D20" s="16"/>
      <c r="E20" s="19" t="s">
        <v>14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1" t="s">
        <v>18</v>
      </c>
      <c r="AL20" s="16"/>
      <c r="AM20" s="16"/>
      <c r="AN20" s="19" t="s">
        <v>2</v>
      </c>
      <c r="AO20" s="16"/>
      <c r="AP20" s="16"/>
      <c r="AQ20" s="17"/>
    </row>
    <row r="21" spans="2:44" ht="7" customHeight="1" x14ac:dyDescent="0.1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7"/>
    </row>
    <row r="22" spans="2:44" ht="12" x14ac:dyDescent="0.15">
      <c r="B22" s="15"/>
      <c r="C22" s="16"/>
      <c r="D22" s="21" t="s">
        <v>24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</row>
    <row r="23" spans="2:44" ht="22.5" customHeight="1" x14ac:dyDescent="0.15">
      <c r="B23" s="15"/>
      <c r="C23" s="16"/>
      <c r="D23" s="16"/>
      <c r="E23" s="203" t="s">
        <v>2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16"/>
      <c r="AP23" s="16"/>
      <c r="AQ23" s="17"/>
    </row>
    <row r="24" spans="2:44" ht="7" customHeight="1" x14ac:dyDescent="0.15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/>
    </row>
    <row r="25" spans="2:44" ht="7" customHeight="1" x14ac:dyDescent="0.15">
      <c r="B25" s="15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6"/>
      <c r="AQ25" s="17"/>
    </row>
    <row r="26" spans="2:44" ht="14.5" customHeight="1" x14ac:dyDescent="0.15">
      <c r="B26" s="15"/>
      <c r="C26" s="16"/>
      <c r="D26" s="23" t="s">
        <v>25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04">
        <f>ROUND(AG82,2)</f>
        <v>0</v>
      </c>
      <c r="AL26" s="200"/>
      <c r="AM26" s="200"/>
      <c r="AN26" s="200"/>
      <c r="AO26" s="200"/>
      <c r="AP26" s="16"/>
      <c r="AQ26" s="17"/>
    </row>
    <row r="27" spans="2:44" ht="14.5" customHeight="1" x14ac:dyDescent="0.15">
      <c r="B27" s="15"/>
      <c r="C27" s="16"/>
      <c r="D27" s="23" t="s">
        <v>26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04">
        <f>ROUND(AG87,2)</f>
        <v>0</v>
      </c>
      <c r="AL27" s="200"/>
      <c r="AM27" s="200"/>
      <c r="AN27" s="200"/>
      <c r="AO27" s="200"/>
      <c r="AP27" s="16"/>
      <c r="AQ27" s="17"/>
    </row>
    <row r="28" spans="2:44" s="1" customFormat="1" ht="7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44" s="1" customFormat="1" ht="26" customHeight="1" x14ac:dyDescent="0.15">
      <c r="B29" s="24"/>
      <c r="C29" s="25"/>
      <c r="D29" s="27" t="s">
        <v>27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05">
        <f>ROUND(AK26+AK27,2)</f>
        <v>0</v>
      </c>
      <c r="AL29" s="206"/>
      <c r="AM29" s="206"/>
      <c r="AN29" s="206"/>
      <c r="AO29" s="206"/>
      <c r="AP29" s="25"/>
      <c r="AQ29" s="26"/>
    </row>
    <row r="30" spans="2:44" s="1" customFormat="1" ht="7" customHeight="1" x14ac:dyDescent="0.1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44" s="2" customFormat="1" ht="14.5" customHeight="1" x14ac:dyDescent="0.15">
      <c r="B31" s="29"/>
      <c r="C31" s="30"/>
      <c r="D31" s="31" t="s">
        <v>28</v>
      </c>
      <c r="E31" s="30"/>
      <c r="F31" s="31" t="s">
        <v>29</v>
      </c>
      <c r="G31" s="30"/>
      <c r="H31" s="30"/>
      <c r="I31" s="30"/>
      <c r="J31" s="30"/>
      <c r="K31" s="30"/>
      <c r="L31" s="195">
        <v>0.2</v>
      </c>
      <c r="M31" s="196"/>
      <c r="N31" s="196"/>
      <c r="O31" s="196"/>
      <c r="P31" s="30"/>
      <c r="Q31" s="30"/>
      <c r="R31" s="30"/>
      <c r="S31" s="30"/>
      <c r="T31" s="32" t="s">
        <v>30</v>
      </c>
      <c r="U31" s="30"/>
      <c r="V31" s="30"/>
      <c r="W31" s="197">
        <f>AK29</f>
        <v>0</v>
      </c>
      <c r="X31" s="196"/>
      <c r="Y31" s="196"/>
      <c r="Z31" s="196"/>
      <c r="AA31" s="196"/>
      <c r="AB31" s="196"/>
      <c r="AC31" s="196"/>
      <c r="AD31" s="196"/>
      <c r="AE31" s="196"/>
      <c r="AF31" s="30"/>
      <c r="AG31" s="30"/>
      <c r="AH31" s="30"/>
      <c r="AI31" s="30"/>
      <c r="AJ31" s="30"/>
      <c r="AK31" s="197">
        <f>0.2*W31</f>
        <v>0</v>
      </c>
      <c r="AL31" s="196"/>
      <c r="AM31" s="196"/>
      <c r="AN31" s="196"/>
      <c r="AO31" s="196"/>
      <c r="AP31" s="30"/>
      <c r="AQ31" s="33"/>
    </row>
    <row r="32" spans="2:44" s="2" customFormat="1" ht="14.5" customHeight="1" x14ac:dyDescent="0.15">
      <c r="B32" s="29"/>
      <c r="C32" s="30"/>
      <c r="D32" s="30"/>
      <c r="E32" s="30"/>
      <c r="F32" s="31" t="s">
        <v>31</v>
      </c>
      <c r="G32" s="30"/>
      <c r="H32" s="30"/>
      <c r="I32" s="30"/>
      <c r="J32" s="30"/>
      <c r="K32" s="30"/>
      <c r="L32" s="195">
        <v>0.2</v>
      </c>
      <c r="M32" s="196"/>
      <c r="N32" s="196"/>
      <c r="O32" s="196"/>
      <c r="P32" s="30"/>
      <c r="Q32" s="30"/>
      <c r="R32" s="30"/>
      <c r="S32" s="30"/>
      <c r="T32" s="32" t="s">
        <v>30</v>
      </c>
      <c r="U32" s="30"/>
      <c r="V32" s="30"/>
      <c r="W32" s="197">
        <f>ROUND(SUM(BD88),2)</f>
        <v>0</v>
      </c>
      <c r="X32" s="196"/>
      <c r="Y32" s="196"/>
      <c r="Z32" s="196"/>
      <c r="AA32" s="196"/>
      <c r="AB32" s="196"/>
      <c r="AC32" s="196"/>
      <c r="AD32" s="196"/>
      <c r="AE32" s="196"/>
      <c r="AF32" s="30"/>
      <c r="AG32" s="30"/>
      <c r="AH32" s="30"/>
      <c r="AI32" s="30"/>
      <c r="AJ32" s="30"/>
      <c r="AK32" s="197">
        <f>0.2*W32</f>
        <v>0</v>
      </c>
      <c r="AL32" s="196"/>
      <c r="AM32" s="196"/>
      <c r="AN32" s="196"/>
      <c r="AO32" s="196"/>
      <c r="AP32" s="30"/>
      <c r="AQ32" s="33"/>
    </row>
    <row r="33" spans="2:43" s="2" customFormat="1" ht="14.5" hidden="1" customHeight="1" x14ac:dyDescent="0.15">
      <c r="B33" s="29"/>
      <c r="C33" s="30"/>
      <c r="D33" s="30"/>
      <c r="E33" s="30"/>
      <c r="F33" s="31" t="s">
        <v>32</v>
      </c>
      <c r="G33" s="30"/>
      <c r="H33" s="30"/>
      <c r="I33" s="30"/>
      <c r="J33" s="30"/>
      <c r="K33" s="30"/>
      <c r="L33" s="195">
        <v>0.2</v>
      </c>
      <c r="M33" s="196"/>
      <c r="N33" s="196"/>
      <c r="O33" s="196"/>
      <c r="P33" s="30"/>
      <c r="Q33" s="30"/>
      <c r="R33" s="30"/>
      <c r="S33" s="30"/>
      <c r="T33" s="32" t="s">
        <v>30</v>
      </c>
      <c r="U33" s="30"/>
      <c r="V33" s="30"/>
      <c r="W33" s="197" t="e">
        <f>ROUND(#REF!+SUM(BE88),2)</f>
        <v>#REF!</v>
      </c>
      <c r="X33" s="196"/>
      <c r="Y33" s="196"/>
      <c r="Z33" s="196"/>
      <c r="AA33" s="196"/>
      <c r="AB33" s="196"/>
      <c r="AC33" s="196"/>
      <c r="AD33" s="196"/>
      <c r="AE33" s="196"/>
      <c r="AF33" s="30"/>
      <c r="AG33" s="30"/>
      <c r="AH33" s="30"/>
      <c r="AI33" s="30"/>
      <c r="AJ33" s="30"/>
      <c r="AK33" s="197">
        <v>0</v>
      </c>
      <c r="AL33" s="196"/>
      <c r="AM33" s="196"/>
      <c r="AN33" s="196"/>
      <c r="AO33" s="196"/>
      <c r="AP33" s="30"/>
      <c r="AQ33" s="33"/>
    </row>
    <row r="34" spans="2:43" s="2" customFormat="1" ht="14.5" hidden="1" customHeight="1" x14ac:dyDescent="0.15">
      <c r="B34" s="29"/>
      <c r="C34" s="30"/>
      <c r="D34" s="30"/>
      <c r="E34" s="30"/>
      <c r="F34" s="31" t="s">
        <v>33</v>
      </c>
      <c r="G34" s="30"/>
      <c r="H34" s="30"/>
      <c r="I34" s="30"/>
      <c r="J34" s="30"/>
      <c r="K34" s="30"/>
      <c r="L34" s="195">
        <v>0.2</v>
      </c>
      <c r="M34" s="196"/>
      <c r="N34" s="196"/>
      <c r="O34" s="196"/>
      <c r="P34" s="30"/>
      <c r="Q34" s="30"/>
      <c r="R34" s="30"/>
      <c r="S34" s="30"/>
      <c r="T34" s="32" t="s">
        <v>30</v>
      </c>
      <c r="U34" s="30"/>
      <c r="V34" s="30"/>
      <c r="W34" s="197" t="e">
        <f>ROUND(#REF!+SUM(BF88),2)</f>
        <v>#REF!</v>
      </c>
      <c r="X34" s="196"/>
      <c r="Y34" s="196"/>
      <c r="Z34" s="196"/>
      <c r="AA34" s="196"/>
      <c r="AB34" s="196"/>
      <c r="AC34" s="196"/>
      <c r="AD34" s="196"/>
      <c r="AE34" s="196"/>
      <c r="AF34" s="30"/>
      <c r="AG34" s="30"/>
      <c r="AH34" s="30"/>
      <c r="AI34" s="30"/>
      <c r="AJ34" s="30"/>
      <c r="AK34" s="197">
        <v>0</v>
      </c>
      <c r="AL34" s="196"/>
      <c r="AM34" s="196"/>
      <c r="AN34" s="196"/>
      <c r="AO34" s="196"/>
      <c r="AP34" s="30"/>
      <c r="AQ34" s="33"/>
    </row>
    <row r="35" spans="2:43" s="2" customFormat="1" ht="14.5" hidden="1" customHeight="1" x14ac:dyDescent="0.15">
      <c r="B35" s="29"/>
      <c r="C35" s="30"/>
      <c r="D35" s="30"/>
      <c r="E35" s="30"/>
      <c r="F35" s="31" t="s">
        <v>34</v>
      </c>
      <c r="G35" s="30"/>
      <c r="H35" s="30"/>
      <c r="I35" s="30"/>
      <c r="J35" s="30"/>
      <c r="K35" s="30"/>
      <c r="L35" s="195">
        <v>0</v>
      </c>
      <c r="M35" s="196"/>
      <c r="N35" s="196"/>
      <c r="O35" s="196"/>
      <c r="P35" s="30"/>
      <c r="Q35" s="30"/>
      <c r="R35" s="30"/>
      <c r="S35" s="30"/>
      <c r="T35" s="32" t="s">
        <v>30</v>
      </c>
      <c r="U35" s="30"/>
      <c r="V35" s="30"/>
      <c r="W35" s="197" t="e">
        <f>ROUND(#REF!+SUM(BG88),2)</f>
        <v>#REF!</v>
      </c>
      <c r="X35" s="196"/>
      <c r="Y35" s="196"/>
      <c r="Z35" s="196"/>
      <c r="AA35" s="196"/>
      <c r="AB35" s="196"/>
      <c r="AC35" s="196"/>
      <c r="AD35" s="196"/>
      <c r="AE35" s="196"/>
      <c r="AF35" s="30"/>
      <c r="AG35" s="30"/>
      <c r="AH35" s="30"/>
      <c r="AI35" s="30"/>
      <c r="AJ35" s="30"/>
      <c r="AK35" s="197">
        <v>0</v>
      </c>
      <c r="AL35" s="196"/>
      <c r="AM35" s="196"/>
      <c r="AN35" s="196"/>
      <c r="AO35" s="196"/>
      <c r="AP35" s="30"/>
      <c r="AQ35" s="33"/>
    </row>
    <row r="36" spans="2:43" s="1" customFormat="1" ht="7" customHeight="1" x14ac:dyDescent="0.1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1" customFormat="1" ht="26" customHeight="1" x14ac:dyDescent="0.15">
      <c r="B37" s="24"/>
      <c r="C37" s="34"/>
      <c r="D37" s="35" t="s">
        <v>35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 t="s">
        <v>36</v>
      </c>
      <c r="U37" s="36"/>
      <c r="V37" s="36"/>
      <c r="W37" s="36"/>
      <c r="X37" s="188" t="s">
        <v>37</v>
      </c>
      <c r="Y37" s="189"/>
      <c r="Z37" s="189"/>
      <c r="AA37" s="189"/>
      <c r="AB37" s="189"/>
      <c r="AC37" s="36"/>
      <c r="AD37" s="36"/>
      <c r="AE37" s="36"/>
      <c r="AF37" s="36"/>
      <c r="AG37" s="36"/>
      <c r="AH37" s="36"/>
      <c r="AI37" s="36"/>
      <c r="AJ37" s="36"/>
      <c r="AK37" s="190">
        <f>SUM(AK29:AK35)</f>
        <v>0</v>
      </c>
      <c r="AL37" s="189"/>
      <c r="AM37" s="189"/>
      <c r="AN37" s="189"/>
      <c r="AO37" s="191"/>
      <c r="AP37" s="34"/>
      <c r="AQ37" s="26"/>
    </row>
    <row r="38" spans="2:43" s="1" customFormat="1" ht="14.5" customHeight="1" x14ac:dyDescent="0.15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x14ac:dyDescent="0.1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/>
    </row>
    <row r="40" spans="2:43" x14ac:dyDescent="0.1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/>
    </row>
    <row r="41" spans="2:43" x14ac:dyDescent="0.1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/>
    </row>
    <row r="42" spans="2:43" x14ac:dyDescent="0.1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/>
    </row>
    <row r="43" spans="2:43" x14ac:dyDescent="0.1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/>
    </row>
    <row r="44" spans="2:43" s="1" customFormat="1" ht="13" x14ac:dyDescent="0.15">
      <c r="B44" s="24"/>
      <c r="C44" s="25"/>
      <c r="D44" s="38" t="s">
        <v>38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25"/>
      <c r="AB44" s="25"/>
      <c r="AC44" s="38" t="s">
        <v>39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0"/>
      <c r="AP44" s="25"/>
      <c r="AQ44" s="26"/>
    </row>
    <row r="45" spans="2:43" x14ac:dyDescent="0.15">
      <c r="B45" s="15"/>
      <c r="C45" s="16"/>
      <c r="D45" s="4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42"/>
      <c r="AA45" s="16"/>
      <c r="AB45" s="16"/>
      <c r="AC45" s="41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42"/>
      <c r="AP45" s="16"/>
      <c r="AQ45" s="17"/>
    </row>
    <row r="46" spans="2:43" x14ac:dyDescent="0.15">
      <c r="B46" s="15"/>
      <c r="C46" s="16"/>
      <c r="D46" s="4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42"/>
      <c r="AA46" s="16"/>
      <c r="AB46" s="16"/>
      <c r="AC46" s="41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42"/>
      <c r="AP46" s="16"/>
      <c r="AQ46" s="17"/>
    </row>
    <row r="47" spans="2:43" x14ac:dyDescent="0.15">
      <c r="B47" s="15"/>
      <c r="C47" s="16"/>
      <c r="D47" s="4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42"/>
      <c r="AA47" s="16"/>
      <c r="AB47" s="16"/>
      <c r="AC47" s="41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42"/>
      <c r="AP47" s="16"/>
      <c r="AQ47" s="17"/>
    </row>
    <row r="48" spans="2:43" x14ac:dyDescent="0.15">
      <c r="B48" s="15"/>
      <c r="C48" s="16"/>
      <c r="D48" s="4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42"/>
      <c r="AA48" s="16"/>
      <c r="AB48" s="16"/>
      <c r="AC48" s="41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42"/>
      <c r="AP48" s="16"/>
      <c r="AQ48" s="17"/>
    </row>
    <row r="49" spans="2:43" x14ac:dyDescent="0.15">
      <c r="B49" s="15"/>
      <c r="C49" s="16"/>
      <c r="D49" s="4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42"/>
      <c r="AA49" s="16"/>
      <c r="AB49" s="16"/>
      <c r="AC49" s="41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42"/>
      <c r="AP49" s="16"/>
      <c r="AQ49" s="17"/>
    </row>
    <row r="50" spans="2:43" x14ac:dyDescent="0.15">
      <c r="B50" s="15"/>
      <c r="C50" s="16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42"/>
      <c r="AA50" s="16"/>
      <c r="AB50" s="16"/>
      <c r="AC50" s="41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42"/>
      <c r="AP50" s="16"/>
      <c r="AQ50" s="17"/>
    </row>
    <row r="51" spans="2:43" x14ac:dyDescent="0.15">
      <c r="B51" s="15"/>
      <c r="C51" s="16"/>
      <c r="D51" s="4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42"/>
      <c r="AA51" s="16"/>
      <c r="AB51" s="16"/>
      <c r="AC51" s="41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42"/>
      <c r="AP51" s="16"/>
      <c r="AQ51" s="17"/>
    </row>
    <row r="52" spans="2:43" x14ac:dyDescent="0.15">
      <c r="B52" s="15"/>
      <c r="C52" s="16"/>
      <c r="D52" s="4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42"/>
      <c r="AA52" s="16"/>
      <c r="AB52" s="16"/>
      <c r="AC52" s="41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42"/>
      <c r="AP52" s="16"/>
      <c r="AQ52" s="17"/>
    </row>
    <row r="53" spans="2:43" s="1" customFormat="1" ht="13" x14ac:dyDescent="0.15">
      <c r="B53" s="24"/>
      <c r="C53" s="25"/>
      <c r="D53" s="43" t="s">
        <v>40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5" t="s">
        <v>41</v>
      </c>
      <c r="S53" s="44"/>
      <c r="T53" s="44"/>
      <c r="U53" s="44"/>
      <c r="V53" s="44"/>
      <c r="W53" s="44"/>
      <c r="X53" s="44"/>
      <c r="Y53" s="44"/>
      <c r="Z53" s="46"/>
      <c r="AA53" s="25"/>
      <c r="AB53" s="25"/>
      <c r="AC53" s="43" t="s">
        <v>40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5" t="s">
        <v>41</v>
      </c>
      <c r="AN53" s="44"/>
      <c r="AO53" s="46"/>
      <c r="AP53" s="25"/>
      <c r="AQ53" s="26"/>
    </row>
    <row r="54" spans="2:43" x14ac:dyDescent="0.15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7"/>
    </row>
    <row r="55" spans="2:43" s="1" customFormat="1" ht="13" x14ac:dyDescent="0.15">
      <c r="B55" s="24"/>
      <c r="C55" s="25"/>
      <c r="D55" s="38" t="s">
        <v>42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25"/>
      <c r="AB55" s="25"/>
      <c r="AC55" s="38" t="s">
        <v>43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40"/>
      <c r="AP55" s="25"/>
      <c r="AQ55" s="26"/>
    </row>
    <row r="56" spans="2:43" x14ac:dyDescent="0.15">
      <c r="B56" s="15"/>
      <c r="C56" s="16"/>
      <c r="D56" s="4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2"/>
      <c r="AA56" s="16"/>
      <c r="AB56" s="16"/>
      <c r="AC56" s="41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2"/>
      <c r="AP56" s="16"/>
      <c r="AQ56" s="17"/>
    </row>
    <row r="57" spans="2:43" x14ac:dyDescent="0.15">
      <c r="B57" s="15"/>
      <c r="C57" s="16"/>
      <c r="D57" s="4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2"/>
      <c r="AA57" s="16"/>
      <c r="AB57" s="16"/>
      <c r="AC57" s="41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2"/>
      <c r="AP57" s="16"/>
      <c r="AQ57" s="17"/>
    </row>
    <row r="58" spans="2:43" x14ac:dyDescent="0.15">
      <c r="B58" s="15"/>
      <c r="C58" s="16"/>
      <c r="D58" s="4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42"/>
      <c r="AA58" s="16"/>
      <c r="AB58" s="16"/>
      <c r="AC58" s="41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42"/>
      <c r="AP58" s="16"/>
      <c r="AQ58" s="17"/>
    </row>
    <row r="59" spans="2:43" x14ac:dyDescent="0.15">
      <c r="B59" s="15"/>
      <c r="C59" s="16"/>
      <c r="D59" s="4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42"/>
      <c r="AA59" s="16"/>
      <c r="AB59" s="16"/>
      <c r="AC59" s="41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42"/>
      <c r="AP59" s="16"/>
      <c r="AQ59" s="17"/>
    </row>
    <row r="60" spans="2:43" x14ac:dyDescent="0.15">
      <c r="B60" s="15"/>
      <c r="C60" s="16"/>
      <c r="D60" s="4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42"/>
      <c r="AA60" s="16"/>
      <c r="AB60" s="16"/>
      <c r="AC60" s="41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42"/>
      <c r="AP60" s="16"/>
      <c r="AQ60" s="17"/>
    </row>
    <row r="61" spans="2:43" x14ac:dyDescent="0.15">
      <c r="B61" s="15"/>
      <c r="C61" s="16"/>
      <c r="D61" s="4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42"/>
      <c r="AA61" s="16"/>
      <c r="AB61" s="16"/>
      <c r="AC61" s="41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42"/>
      <c r="AP61" s="16"/>
      <c r="AQ61" s="17"/>
    </row>
    <row r="62" spans="2:43" x14ac:dyDescent="0.15">
      <c r="B62" s="15"/>
      <c r="C62" s="16"/>
      <c r="D62" s="4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42"/>
      <c r="AA62" s="16"/>
      <c r="AB62" s="16"/>
      <c r="AC62" s="41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42"/>
      <c r="AP62" s="16"/>
      <c r="AQ62" s="17"/>
    </row>
    <row r="63" spans="2:43" x14ac:dyDescent="0.15">
      <c r="B63" s="15"/>
      <c r="C63" s="16"/>
      <c r="D63" s="4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42"/>
      <c r="AA63" s="16"/>
      <c r="AB63" s="16"/>
      <c r="AC63" s="41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42"/>
      <c r="AP63" s="16"/>
      <c r="AQ63" s="17"/>
    </row>
    <row r="64" spans="2:43" s="1" customFormat="1" ht="13" x14ac:dyDescent="0.15">
      <c r="B64" s="24"/>
      <c r="C64" s="25"/>
      <c r="D64" s="43" t="s">
        <v>40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 t="s">
        <v>41</v>
      </c>
      <c r="S64" s="44"/>
      <c r="T64" s="44"/>
      <c r="U64" s="44"/>
      <c r="V64" s="44"/>
      <c r="W64" s="44"/>
      <c r="X64" s="44"/>
      <c r="Y64" s="44"/>
      <c r="Z64" s="46"/>
      <c r="AA64" s="25"/>
      <c r="AB64" s="25"/>
      <c r="AC64" s="43" t="s">
        <v>40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5" t="s">
        <v>41</v>
      </c>
      <c r="AN64" s="44"/>
      <c r="AO64" s="46"/>
      <c r="AP64" s="25"/>
      <c r="AQ64" s="26"/>
    </row>
    <row r="65" spans="2:43" s="1" customFormat="1" ht="7" customHeight="1" x14ac:dyDescent="0.15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6"/>
    </row>
    <row r="66" spans="2:43" s="1" customFormat="1" ht="7" customHeight="1" x14ac:dyDescent="0.15"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9"/>
    </row>
    <row r="70" spans="2:43" s="1" customFormat="1" ht="7" customHeight="1" x14ac:dyDescent="0.1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2"/>
    </row>
    <row r="71" spans="2:43" s="1" customFormat="1" ht="37" customHeight="1" x14ac:dyDescent="0.15">
      <c r="B71" s="24"/>
      <c r="C71" s="192" t="s">
        <v>44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26"/>
    </row>
    <row r="72" spans="2:43" s="3" customFormat="1" ht="14.5" customHeight="1" x14ac:dyDescent="0.15">
      <c r="B72" s="53"/>
      <c r="C72" s="21" t="s">
        <v>8</v>
      </c>
      <c r="D72" s="54"/>
      <c r="E72" s="54"/>
      <c r="F72" s="54"/>
      <c r="G72" s="54"/>
      <c r="H72" s="54"/>
      <c r="I72" s="54"/>
      <c r="J72" s="54"/>
      <c r="K72" s="54"/>
      <c r="L72" s="54">
        <f>K5</f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5"/>
    </row>
    <row r="73" spans="2:43" s="4" customFormat="1" ht="37" customHeight="1" x14ac:dyDescent="0.15">
      <c r="B73" s="56"/>
      <c r="C73" s="57" t="s">
        <v>10</v>
      </c>
      <c r="D73" s="58"/>
      <c r="E73" s="58"/>
      <c r="F73" s="58"/>
      <c r="G73" s="58"/>
      <c r="H73" s="58"/>
      <c r="I73" s="58"/>
      <c r="J73" s="58"/>
      <c r="K73" s="58"/>
      <c r="L73" s="193" t="str">
        <f>K6</f>
        <v>PROJEKT OPATRENÍ V OBCI ORAVSKÁ JASENICA NA PRISPÔSOBOVANIE SA ZMENE KLÍMY EKOSYSTÉMOVÝMI PRÍSTUPMI</v>
      </c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58"/>
      <c r="AQ73" s="59"/>
    </row>
    <row r="74" spans="2:43" s="1" customFormat="1" ht="7" customHeight="1" x14ac:dyDescent="0.15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6"/>
    </row>
    <row r="75" spans="2:43" s="1" customFormat="1" ht="12" x14ac:dyDescent="0.15">
      <c r="B75" s="24"/>
      <c r="C75" s="21" t="s">
        <v>13</v>
      </c>
      <c r="D75" s="25"/>
      <c r="E75" s="25"/>
      <c r="F75" s="25"/>
      <c r="G75" s="25"/>
      <c r="H75" s="25"/>
      <c r="I75" s="25"/>
      <c r="J75" s="25"/>
      <c r="K75" s="25"/>
      <c r="L75" s="60" t="str">
        <f>IF(K8="","",K8)</f>
        <v xml:space="preserve"> 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1" t="s">
        <v>15</v>
      </c>
      <c r="AJ75" s="25"/>
      <c r="AK75" s="25"/>
      <c r="AL75" s="25"/>
      <c r="AN75" s="61" t="s">
        <v>239</v>
      </c>
      <c r="AO75" s="25"/>
      <c r="AP75" s="25"/>
      <c r="AQ75" s="26"/>
    </row>
    <row r="76" spans="2:43" s="1" customFormat="1" ht="7" customHeight="1" x14ac:dyDescent="0.15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6"/>
    </row>
    <row r="77" spans="2:43" s="1" customFormat="1" ht="15" customHeight="1" x14ac:dyDescent="0.15">
      <c r="B77" s="24"/>
      <c r="C77" s="21" t="s">
        <v>16</v>
      </c>
      <c r="D77" s="25"/>
      <c r="E77" s="25"/>
      <c r="F77" s="25"/>
      <c r="G77" s="25"/>
      <c r="H77" s="25"/>
      <c r="I77" s="25"/>
      <c r="J77" s="25"/>
      <c r="K77" s="25"/>
      <c r="L77" s="54" t="str">
        <f>IF(E11= "","",E11)</f>
        <v xml:space="preserve"> 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1" t="s">
        <v>20</v>
      </c>
      <c r="AJ77" s="25"/>
      <c r="AK77" s="25"/>
      <c r="AL77" s="25"/>
      <c r="AM77" s="176" t="str">
        <f>IF(E17="","",E17)</f>
        <v xml:space="preserve"> </v>
      </c>
      <c r="AN77" s="177"/>
      <c r="AO77" s="177"/>
      <c r="AP77" s="177"/>
      <c r="AQ77" s="26"/>
    </row>
    <row r="78" spans="2:43" s="1" customFormat="1" ht="12" x14ac:dyDescent="0.15">
      <c r="B78" s="24"/>
      <c r="C78" s="21" t="s">
        <v>19</v>
      </c>
      <c r="D78" s="25"/>
      <c r="E78" s="25"/>
      <c r="F78" s="25"/>
      <c r="G78" s="25"/>
      <c r="H78" s="25"/>
      <c r="I78" s="25"/>
      <c r="J78" s="25"/>
      <c r="K78" s="25"/>
      <c r="L78" s="54" t="str">
        <f>IF(E14="","",E14)</f>
        <v xml:space="preserve"> 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1" t="s">
        <v>23</v>
      </c>
      <c r="AJ78" s="25"/>
      <c r="AK78" s="25"/>
      <c r="AL78" s="25"/>
      <c r="AM78" s="176" t="str">
        <f>IF(E20="","",E20)</f>
        <v xml:space="preserve"> </v>
      </c>
      <c r="AN78" s="177"/>
      <c r="AO78" s="177"/>
      <c r="AP78" s="177"/>
      <c r="AQ78" s="26"/>
    </row>
    <row r="79" spans="2:43" s="1" customFormat="1" ht="11" customHeight="1" x14ac:dyDescent="0.1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1" customFormat="1" ht="29.25" customHeight="1" x14ac:dyDescent="0.15">
      <c r="B80" s="24"/>
      <c r="C80" s="184" t="s">
        <v>45</v>
      </c>
      <c r="D80" s="185"/>
      <c r="E80" s="185"/>
      <c r="F80" s="185"/>
      <c r="G80" s="185"/>
      <c r="H80" s="62"/>
      <c r="I80" s="186" t="s">
        <v>46</v>
      </c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6" t="s">
        <v>47</v>
      </c>
      <c r="AH80" s="185"/>
      <c r="AI80" s="185"/>
      <c r="AJ80" s="185"/>
      <c r="AK80" s="185"/>
      <c r="AL80" s="185"/>
      <c r="AM80" s="185"/>
      <c r="AN80" s="186" t="s">
        <v>48</v>
      </c>
      <c r="AO80" s="185"/>
      <c r="AP80" s="187"/>
      <c r="AQ80" s="26"/>
    </row>
    <row r="81" spans="1:49" s="1" customFormat="1" ht="11" customHeight="1" x14ac:dyDescent="0.15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1:49" s="4" customFormat="1" ht="32.5" customHeight="1" x14ac:dyDescent="0.15">
      <c r="B82" s="56"/>
      <c r="C82" s="63" t="s">
        <v>49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183">
        <f>SUM(AG83:AM85)</f>
        <v>0</v>
      </c>
      <c r="AH82" s="183"/>
      <c r="AI82" s="183"/>
      <c r="AJ82" s="183"/>
      <c r="AK82" s="183"/>
      <c r="AL82" s="183"/>
      <c r="AM82" s="183"/>
      <c r="AN82" s="178">
        <f>SUM(AG82,AK31)</f>
        <v>0</v>
      </c>
      <c r="AO82" s="178"/>
      <c r="AP82" s="178"/>
      <c r="AQ82" s="59"/>
      <c r="AR82" s="65" t="s">
        <v>50</v>
      </c>
      <c r="AS82" s="65" t="s">
        <v>51</v>
      </c>
      <c r="AU82" s="65" t="s">
        <v>52</v>
      </c>
      <c r="AV82" s="65" t="s">
        <v>53</v>
      </c>
      <c r="AW82" s="65" t="s">
        <v>54</v>
      </c>
    </row>
    <row r="83" spans="1:49" s="5" customFormat="1" ht="37.5" customHeight="1" x14ac:dyDescent="0.15">
      <c r="A83" s="86" t="s">
        <v>133</v>
      </c>
      <c r="B83" s="66"/>
      <c r="C83" s="67"/>
      <c r="D83" s="182" t="s">
        <v>9</v>
      </c>
      <c r="E83" s="181"/>
      <c r="F83" s="181"/>
      <c r="G83" s="181"/>
      <c r="H83" s="181"/>
      <c r="I83" s="92"/>
      <c r="J83" s="182" t="s">
        <v>225</v>
      </c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0">
        <f>'SO1'!I94</f>
        <v>0</v>
      </c>
      <c r="AH83" s="181"/>
      <c r="AI83" s="181"/>
      <c r="AJ83" s="181"/>
      <c r="AK83" s="181"/>
      <c r="AL83" s="181"/>
      <c r="AM83" s="181"/>
      <c r="AN83" s="180">
        <f>1.2*AG83</f>
        <v>0</v>
      </c>
      <c r="AO83" s="181"/>
      <c r="AP83" s="181"/>
      <c r="AQ83" s="68"/>
      <c r="AS83" s="69" t="s">
        <v>55</v>
      </c>
      <c r="AT83" s="69" t="s">
        <v>56</v>
      </c>
      <c r="AU83" s="69" t="s">
        <v>52</v>
      </c>
      <c r="AV83" s="69" t="s">
        <v>53</v>
      </c>
      <c r="AW83" s="69" t="s">
        <v>54</v>
      </c>
    </row>
    <row r="84" spans="1:49" s="5" customFormat="1" ht="37.5" customHeight="1" x14ac:dyDescent="0.15">
      <c r="A84" s="86" t="s">
        <v>133</v>
      </c>
      <c r="B84" s="66"/>
      <c r="C84" s="67"/>
      <c r="D84" s="182" t="s">
        <v>9</v>
      </c>
      <c r="E84" s="181"/>
      <c r="F84" s="181"/>
      <c r="G84" s="181"/>
      <c r="H84" s="181"/>
      <c r="I84" s="151"/>
      <c r="J84" s="182" t="s">
        <v>226</v>
      </c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0">
        <f>'SO2'!I94</f>
        <v>0</v>
      </c>
      <c r="AH84" s="181"/>
      <c r="AI84" s="181"/>
      <c r="AJ84" s="181"/>
      <c r="AK84" s="181"/>
      <c r="AL84" s="181"/>
      <c r="AM84" s="181"/>
      <c r="AN84" s="180">
        <f>1.2*AG84</f>
        <v>0</v>
      </c>
      <c r="AO84" s="181"/>
      <c r="AP84" s="181"/>
      <c r="AQ84" s="68"/>
      <c r="AS84" s="69" t="s">
        <v>55</v>
      </c>
      <c r="AT84" s="69" t="s">
        <v>56</v>
      </c>
      <c r="AU84" s="69" t="s">
        <v>52</v>
      </c>
      <c r="AV84" s="69" t="s">
        <v>53</v>
      </c>
      <c r="AW84" s="69" t="s">
        <v>54</v>
      </c>
    </row>
    <row r="85" spans="1:49" s="5" customFormat="1" ht="37.5" customHeight="1" x14ac:dyDescent="0.15">
      <c r="A85" s="86" t="s">
        <v>133</v>
      </c>
      <c r="B85" s="66"/>
      <c r="C85" s="67"/>
      <c r="D85" s="182" t="s">
        <v>9</v>
      </c>
      <c r="E85" s="181"/>
      <c r="F85" s="181"/>
      <c r="G85" s="181"/>
      <c r="H85" s="181"/>
      <c r="I85" s="151"/>
      <c r="J85" s="182" t="s">
        <v>227</v>
      </c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0">
        <f>'SO3'!I94</f>
        <v>0</v>
      </c>
      <c r="AH85" s="181"/>
      <c r="AI85" s="181"/>
      <c r="AJ85" s="181"/>
      <c r="AK85" s="181"/>
      <c r="AL85" s="181"/>
      <c r="AM85" s="181"/>
      <c r="AN85" s="180">
        <f>1.2*AG85</f>
        <v>0</v>
      </c>
      <c r="AO85" s="181"/>
      <c r="AP85" s="181"/>
      <c r="AQ85" s="68"/>
      <c r="AS85" s="69" t="s">
        <v>55</v>
      </c>
      <c r="AT85" s="69" t="s">
        <v>56</v>
      </c>
      <c r="AU85" s="69" t="s">
        <v>52</v>
      </c>
      <c r="AV85" s="69" t="s">
        <v>53</v>
      </c>
      <c r="AW85" s="69" t="s">
        <v>54</v>
      </c>
    </row>
    <row r="86" spans="1:49" x14ac:dyDescent="0.15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7"/>
    </row>
    <row r="87" spans="1:49" s="1" customFormat="1" ht="30" customHeight="1" x14ac:dyDescent="0.15">
      <c r="B87" s="24"/>
      <c r="C87" s="63" t="s">
        <v>57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178">
        <v>0</v>
      </c>
      <c r="AH87" s="177"/>
      <c r="AI87" s="177"/>
      <c r="AJ87" s="177"/>
      <c r="AK87" s="177"/>
      <c r="AL87" s="177"/>
      <c r="AM87" s="177"/>
      <c r="AN87" s="178">
        <v>0</v>
      </c>
      <c r="AO87" s="177"/>
      <c r="AP87" s="177"/>
      <c r="AQ87" s="26"/>
    </row>
    <row r="88" spans="1:49" s="1" customFormat="1" ht="11" customHeight="1" x14ac:dyDescent="0.15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6"/>
    </row>
    <row r="89" spans="1:49" s="1" customFormat="1" ht="30" customHeight="1" x14ac:dyDescent="0.15">
      <c r="B89" s="24"/>
      <c r="C89" s="70" t="s">
        <v>58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179">
        <f>ROUND(AG82+AG87,2)</f>
        <v>0</v>
      </c>
      <c r="AH89" s="179"/>
      <c r="AI89" s="179"/>
      <c r="AJ89" s="179"/>
      <c r="AK89" s="179"/>
      <c r="AL89" s="179"/>
      <c r="AM89" s="179"/>
      <c r="AN89" s="179">
        <f>AN82+AN87</f>
        <v>0</v>
      </c>
      <c r="AO89" s="179"/>
      <c r="AP89" s="179"/>
      <c r="AQ89" s="26"/>
    </row>
    <row r="90" spans="1:49" s="1" customFormat="1" ht="7" customHeight="1" x14ac:dyDescent="0.15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9"/>
    </row>
  </sheetData>
  <mergeCells count="51">
    <mergeCell ref="L31:O31"/>
    <mergeCell ref="W31:AE31"/>
    <mergeCell ref="AK31:AO31"/>
    <mergeCell ref="C2:AP2"/>
    <mergeCell ref="C4:AP4"/>
    <mergeCell ref="K5:AO5"/>
    <mergeCell ref="K6:AO6"/>
    <mergeCell ref="E23:AN23"/>
    <mergeCell ref="AK26:AO26"/>
    <mergeCell ref="AK27:AO27"/>
    <mergeCell ref="AK29:AO29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1:AP71"/>
    <mergeCell ref="L73:AO73"/>
    <mergeCell ref="AM77:AP77"/>
    <mergeCell ref="C80:G80"/>
    <mergeCell ref="I80:AF80"/>
    <mergeCell ref="AG80:AM80"/>
    <mergeCell ref="AN80:AP80"/>
    <mergeCell ref="D83:H83"/>
    <mergeCell ref="J83:AF83"/>
    <mergeCell ref="D85:H85"/>
    <mergeCell ref="J85:AF85"/>
    <mergeCell ref="AG82:AM82"/>
    <mergeCell ref="AN82:AP82"/>
    <mergeCell ref="D84:H84"/>
    <mergeCell ref="J84:AF84"/>
    <mergeCell ref="AG83:AM83"/>
    <mergeCell ref="AN83:AP83"/>
    <mergeCell ref="AM78:AP78"/>
    <mergeCell ref="AG87:AM87"/>
    <mergeCell ref="AN87:AP87"/>
    <mergeCell ref="AG89:AM89"/>
    <mergeCell ref="AN89:AP89"/>
    <mergeCell ref="AN85:AP85"/>
    <mergeCell ref="AG85:AM85"/>
    <mergeCell ref="AG84:AM84"/>
    <mergeCell ref="AN84:AP84"/>
  </mergeCells>
  <hyperlinks>
    <hyperlink ref="K1:S1" location="C2" tooltip="Súhrnný list stavby" display="1) Súhrnný list stavby" xr:uid="{00000000-0004-0000-0000-000000000000}"/>
    <hyperlink ref="W1:AF1" location="C87" tooltip="Rekapitulácia objektov" display="2) Rekapitulácia objektov" xr:uid="{00000000-0004-0000-0000-000001000000}"/>
    <hyperlink ref="A85" location="'M392 - Vodozádržné opatre...'!C2" tooltip="M392 - Vodozádržné opatre..." display="/" xr:uid="{00000000-0004-0000-0000-000002000000}"/>
    <hyperlink ref="A83" location="'M392 - Vodozádržné opatre...'!C2" tooltip="M392 - Vodozádržné opatre..." display="/" xr:uid="{00000000-0004-0000-0000-000003000000}"/>
    <hyperlink ref="A84" location="'M392 - Vodozádržné opatre...'!C2" tooltip="M392 - Vodozádržné opatre..." display="/" xr:uid="{00000000-0004-0000-0000-000004000000}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66"/>
  <sheetViews>
    <sheetView showGridLines="0" zoomScale="129" zoomScaleNormal="129" zoomScalePageLayoutView="129" workbookViewId="0">
      <pane ySplit="1" topLeftCell="A104" activePane="bottomLeft" state="frozen"/>
      <selection pane="bottomLeft" activeCell="I113" sqref="I113"/>
    </sheetView>
  </sheetViews>
  <sheetFormatPr baseColWidth="10" defaultColWidth="8.75" defaultRowHeight="11" x14ac:dyDescent="0.15"/>
  <cols>
    <col min="1" max="1" width="8.25" style="161" customWidth="1"/>
    <col min="2" max="2" width="1.75" style="161" customWidth="1"/>
    <col min="3" max="4" width="4.25" style="161" customWidth="1"/>
    <col min="5" max="5" width="17.25" style="161" customWidth="1"/>
    <col min="6" max="6" width="43.25" style="161" bestFit="1" customWidth="1"/>
    <col min="7" max="7" width="5.25" style="127" customWidth="1"/>
    <col min="8" max="8" width="11.5" style="161" customWidth="1"/>
    <col min="9" max="9" width="12" style="161" customWidth="1"/>
    <col min="10" max="10" width="6" style="161" customWidth="1"/>
    <col min="11" max="11" width="2" style="161" customWidth="1"/>
    <col min="12" max="12" width="12.5" style="161" customWidth="1"/>
    <col min="13" max="13" width="4.25" style="161" customWidth="1"/>
    <col min="14" max="14" width="1.75" style="161" customWidth="1"/>
    <col min="15" max="16384" width="8.75" style="161"/>
  </cols>
  <sheetData>
    <row r="1" spans="1:14" ht="21.75" customHeight="1" x14ac:dyDescent="0.15">
      <c r="A1" s="91"/>
      <c r="B1" s="88"/>
      <c r="C1" s="88"/>
      <c r="D1" s="89" t="s">
        <v>1</v>
      </c>
      <c r="E1" s="88"/>
      <c r="F1" s="90" t="s">
        <v>134</v>
      </c>
      <c r="G1" s="232"/>
      <c r="H1" s="232"/>
      <c r="I1" s="90" t="s">
        <v>135</v>
      </c>
      <c r="J1" s="88"/>
      <c r="K1" s="89" t="s">
        <v>59</v>
      </c>
      <c r="L1" s="88"/>
      <c r="M1" s="88"/>
      <c r="N1" s="88"/>
    </row>
    <row r="2" spans="1:14" ht="37" customHeight="1" x14ac:dyDescent="0.15">
      <c r="C2" s="198" t="s">
        <v>4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7" customHeight="1" x14ac:dyDescent="0.15">
      <c r="B3" s="12"/>
      <c r="C3" s="13"/>
      <c r="D3" s="13"/>
      <c r="E3" s="13"/>
      <c r="F3" s="13"/>
      <c r="G3" s="110"/>
      <c r="H3" s="13"/>
      <c r="I3" s="13"/>
      <c r="J3" s="13"/>
      <c r="K3" s="13"/>
      <c r="L3" s="13"/>
      <c r="M3" s="13"/>
      <c r="N3" s="14"/>
    </row>
    <row r="4" spans="1:14" ht="37" customHeight="1" x14ac:dyDescent="0.15">
      <c r="B4" s="15"/>
      <c r="C4" s="192" t="s">
        <v>63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7"/>
    </row>
    <row r="5" spans="1:14" ht="7" customHeight="1" x14ac:dyDescent="0.15">
      <c r="B5" s="15"/>
      <c r="C5" s="162"/>
      <c r="D5" s="162"/>
      <c r="E5" s="162"/>
      <c r="F5" s="162"/>
      <c r="G5" s="111"/>
      <c r="H5" s="162"/>
      <c r="I5" s="162"/>
      <c r="J5" s="162"/>
      <c r="K5" s="162"/>
      <c r="L5" s="162"/>
      <c r="M5" s="162"/>
      <c r="N5" s="17"/>
    </row>
    <row r="6" spans="1:14" s="136" customFormat="1" ht="32.75" customHeight="1" x14ac:dyDescent="0.15">
      <c r="B6" s="24"/>
      <c r="C6" s="158"/>
      <c r="D6" s="20" t="s">
        <v>10</v>
      </c>
      <c r="E6" s="158"/>
      <c r="F6" s="202" t="s">
        <v>222</v>
      </c>
      <c r="G6" s="177"/>
      <c r="H6" s="177"/>
      <c r="I6" s="177"/>
      <c r="J6" s="177"/>
      <c r="K6" s="177"/>
      <c r="L6" s="177"/>
      <c r="M6" s="158"/>
      <c r="N6" s="26"/>
    </row>
    <row r="7" spans="1:14" s="136" customFormat="1" ht="14.5" customHeight="1" x14ac:dyDescent="0.15">
      <c r="B7" s="24"/>
      <c r="C7" s="158"/>
      <c r="D7" s="21" t="s">
        <v>11</v>
      </c>
      <c r="E7" s="158"/>
      <c r="F7" s="163" t="s">
        <v>2</v>
      </c>
      <c r="G7" s="112"/>
      <c r="H7" s="158"/>
      <c r="I7" s="158"/>
      <c r="J7" s="158"/>
      <c r="K7" s="163" t="s">
        <v>2</v>
      </c>
      <c r="L7" s="158"/>
      <c r="M7" s="158"/>
      <c r="N7" s="26"/>
    </row>
    <row r="8" spans="1:14" s="136" customFormat="1" ht="14.5" customHeight="1" x14ac:dyDescent="0.15">
      <c r="B8" s="24"/>
      <c r="C8" s="158"/>
      <c r="D8" s="21" t="s">
        <v>13</v>
      </c>
      <c r="E8" s="158"/>
      <c r="F8" s="163" t="s">
        <v>14</v>
      </c>
      <c r="G8" s="112"/>
      <c r="H8" s="158"/>
      <c r="I8" s="158"/>
      <c r="J8" s="158"/>
      <c r="K8" s="233"/>
      <c r="L8" s="177"/>
      <c r="M8" s="158"/>
      <c r="N8" s="26"/>
    </row>
    <row r="9" spans="1:14" s="136" customFormat="1" ht="11" customHeight="1" x14ac:dyDescent="0.15">
      <c r="B9" s="24"/>
      <c r="C9" s="158"/>
      <c r="D9" s="158"/>
      <c r="E9" s="158"/>
      <c r="F9" s="158"/>
      <c r="G9" s="112"/>
      <c r="H9" s="158"/>
      <c r="I9" s="158"/>
      <c r="J9" s="158"/>
      <c r="K9" s="158"/>
      <c r="L9" s="158"/>
      <c r="M9" s="158"/>
      <c r="N9" s="26"/>
    </row>
    <row r="10" spans="1:14" s="136" customFormat="1" ht="14.5" customHeight="1" x14ac:dyDescent="0.15">
      <c r="B10" s="24"/>
      <c r="C10" s="158"/>
      <c r="D10" s="21" t="s">
        <v>16</v>
      </c>
      <c r="E10" s="158"/>
      <c r="F10" s="158"/>
      <c r="G10" s="112"/>
      <c r="H10" s="158"/>
      <c r="I10" s="158"/>
      <c r="J10" s="158"/>
      <c r="K10" s="201" t="str">
        <f>IF('Rekapitulácia stavby'!AN10="","",'Rekapitulácia stavby'!AN10)</f>
        <v/>
      </c>
      <c r="L10" s="177"/>
      <c r="M10" s="158"/>
      <c r="N10" s="26"/>
    </row>
    <row r="11" spans="1:14" s="136" customFormat="1" ht="18" customHeight="1" x14ac:dyDescent="0.15">
      <c r="B11" s="24"/>
      <c r="C11" s="158"/>
      <c r="D11" s="158"/>
      <c r="E11" s="163" t="str">
        <f>IF('Rekapitulácia stavby'!E11="","",'Rekapitulácia stavby'!E11)</f>
        <v xml:space="preserve"> </v>
      </c>
      <c r="F11" s="158"/>
      <c r="G11" s="112"/>
      <c r="H11" s="158"/>
      <c r="I11" s="158"/>
      <c r="J11" s="158"/>
      <c r="K11" s="201" t="str">
        <f>IF('Rekapitulácia stavby'!AN11="","",'Rekapitulácia stavby'!AN11)</f>
        <v/>
      </c>
      <c r="L11" s="177"/>
      <c r="M11" s="158"/>
      <c r="N11" s="26"/>
    </row>
    <row r="12" spans="1:14" s="136" customFormat="1" ht="7" customHeight="1" x14ac:dyDescent="0.15">
      <c r="B12" s="24"/>
      <c r="C12" s="158"/>
      <c r="D12" s="158"/>
      <c r="E12" s="158"/>
      <c r="F12" s="158"/>
      <c r="G12" s="112"/>
      <c r="H12" s="158"/>
      <c r="I12" s="158"/>
      <c r="J12" s="158"/>
      <c r="K12" s="158"/>
      <c r="L12" s="158"/>
      <c r="M12" s="158"/>
      <c r="N12" s="26"/>
    </row>
    <row r="13" spans="1:14" s="136" customFormat="1" ht="14.5" customHeight="1" x14ac:dyDescent="0.15">
      <c r="B13" s="24"/>
      <c r="C13" s="158"/>
      <c r="D13" s="21" t="s">
        <v>19</v>
      </c>
      <c r="E13" s="158"/>
      <c r="F13" s="158"/>
      <c r="G13" s="112"/>
      <c r="H13" s="158"/>
      <c r="I13" s="158"/>
      <c r="J13" s="158"/>
      <c r="K13" s="201" t="str">
        <f>IF('Rekapitulácia stavby'!AN13="","",'Rekapitulácia stavby'!AN13)</f>
        <v/>
      </c>
      <c r="L13" s="177"/>
      <c r="M13" s="158"/>
      <c r="N13" s="26"/>
    </row>
    <row r="14" spans="1:14" s="136" customFormat="1" ht="18" customHeight="1" x14ac:dyDescent="0.15">
      <c r="B14" s="24"/>
      <c r="C14" s="158"/>
      <c r="D14" s="158"/>
      <c r="E14" s="163" t="str">
        <f>IF('Rekapitulácia stavby'!E14="","",'Rekapitulácia stavby'!E14)</f>
        <v xml:space="preserve"> </v>
      </c>
      <c r="F14" s="158"/>
      <c r="G14" s="112"/>
      <c r="H14" s="158"/>
      <c r="I14" s="158"/>
      <c r="J14" s="158"/>
      <c r="K14" s="201" t="str">
        <f>IF('Rekapitulácia stavby'!AN14="","",'Rekapitulácia stavby'!AN14)</f>
        <v/>
      </c>
      <c r="L14" s="177"/>
      <c r="M14" s="158"/>
      <c r="N14" s="26"/>
    </row>
    <row r="15" spans="1:14" s="136" customFormat="1" ht="7" customHeight="1" x14ac:dyDescent="0.15">
      <c r="B15" s="24"/>
      <c r="C15" s="158"/>
      <c r="D15" s="158"/>
      <c r="E15" s="158"/>
      <c r="F15" s="158"/>
      <c r="G15" s="112"/>
      <c r="H15" s="158"/>
      <c r="I15" s="158"/>
      <c r="J15" s="158"/>
      <c r="K15" s="158"/>
      <c r="L15" s="158"/>
      <c r="M15" s="158"/>
      <c r="N15" s="26"/>
    </row>
    <row r="16" spans="1:14" s="136" customFormat="1" ht="14.5" customHeight="1" x14ac:dyDescent="0.15">
      <c r="B16" s="24"/>
      <c r="C16" s="158"/>
      <c r="D16" s="21" t="s">
        <v>20</v>
      </c>
      <c r="E16" s="158"/>
      <c r="F16" s="158"/>
      <c r="G16" s="112"/>
      <c r="H16" s="158"/>
      <c r="I16" s="158"/>
      <c r="J16" s="158"/>
      <c r="K16" s="201" t="str">
        <f>IF('Rekapitulácia stavby'!AN16="","",'Rekapitulácia stavby'!AN16)</f>
        <v/>
      </c>
      <c r="L16" s="177"/>
      <c r="M16" s="158"/>
      <c r="N16" s="26"/>
    </row>
    <row r="17" spans="2:18" s="136" customFormat="1" ht="18" customHeight="1" x14ac:dyDescent="0.15">
      <c r="B17" s="24"/>
      <c r="C17" s="158"/>
      <c r="D17" s="158"/>
      <c r="E17" s="163" t="str">
        <f>IF('Rekapitulácia stavby'!E17="","",'Rekapitulácia stavby'!E17)</f>
        <v xml:space="preserve"> </v>
      </c>
      <c r="F17" s="158"/>
      <c r="G17" s="112"/>
      <c r="H17" s="158"/>
      <c r="I17" s="158"/>
      <c r="J17" s="158"/>
      <c r="K17" s="201" t="str">
        <f>IF('Rekapitulácia stavby'!AN17="","",'Rekapitulácia stavby'!AN17)</f>
        <v/>
      </c>
      <c r="L17" s="177"/>
      <c r="M17" s="158"/>
      <c r="N17" s="26"/>
    </row>
    <row r="18" spans="2:18" s="136" customFormat="1" ht="7" customHeight="1" x14ac:dyDescent="0.15">
      <c r="B18" s="24"/>
      <c r="C18" s="158"/>
      <c r="D18" s="158"/>
      <c r="E18" s="158"/>
      <c r="F18" s="158"/>
      <c r="G18" s="112"/>
      <c r="H18" s="158"/>
      <c r="I18" s="158"/>
      <c r="J18" s="158"/>
      <c r="K18" s="158"/>
      <c r="L18" s="158"/>
      <c r="M18" s="158"/>
      <c r="N18" s="26"/>
    </row>
    <row r="19" spans="2:18" s="136" customFormat="1" ht="14.5" customHeight="1" x14ac:dyDescent="0.15">
      <c r="B19" s="24"/>
      <c r="C19" s="158"/>
      <c r="D19" s="21" t="s">
        <v>23</v>
      </c>
      <c r="E19" s="158"/>
      <c r="F19" s="158"/>
      <c r="G19" s="112"/>
      <c r="H19" s="158"/>
      <c r="I19" s="158"/>
      <c r="J19" s="158"/>
      <c r="K19" s="201" t="str">
        <f>IF('Rekapitulácia stavby'!AN19="","",'Rekapitulácia stavby'!AN19)</f>
        <v/>
      </c>
      <c r="L19" s="177"/>
      <c r="M19" s="158"/>
      <c r="N19" s="26"/>
    </row>
    <row r="20" spans="2:18" s="136" customFormat="1" ht="18" customHeight="1" x14ac:dyDescent="0.15">
      <c r="B20" s="24"/>
      <c r="C20" s="158"/>
      <c r="D20" s="158"/>
      <c r="E20" s="163" t="str">
        <f>IF('Rekapitulácia stavby'!E20="","",'Rekapitulácia stavby'!E20)</f>
        <v xml:space="preserve"> </v>
      </c>
      <c r="F20" s="158"/>
      <c r="G20" s="112"/>
      <c r="H20" s="158"/>
      <c r="I20" s="158"/>
      <c r="J20" s="158"/>
      <c r="K20" s="236"/>
      <c r="L20" s="177"/>
      <c r="M20" s="158"/>
      <c r="N20" s="26"/>
    </row>
    <row r="21" spans="2:18" s="136" customFormat="1" ht="7" customHeight="1" x14ac:dyDescent="0.15">
      <c r="B21" s="24"/>
      <c r="C21" s="158"/>
      <c r="D21" s="158"/>
      <c r="E21" s="158"/>
      <c r="F21" s="158"/>
      <c r="G21" s="112"/>
      <c r="H21" s="158"/>
      <c r="I21" s="158"/>
      <c r="J21" s="158"/>
      <c r="K21" s="158"/>
      <c r="L21" s="158"/>
      <c r="M21" s="158"/>
      <c r="N21" s="26"/>
    </row>
    <row r="22" spans="2:18" s="136" customFormat="1" ht="14.5" customHeight="1" x14ac:dyDescent="0.15">
      <c r="B22" s="24"/>
      <c r="C22" s="158"/>
      <c r="D22" s="21" t="s">
        <v>24</v>
      </c>
      <c r="E22" s="158"/>
      <c r="F22" s="158"/>
      <c r="G22" s="112"/>
      <c r="H22" s="158"/>
      <c r="I22" s="158"/>
      <c r="J22" s="158"/>
      <c r="K22" s="158"/>
      <c r="L22" s="158"/>
      <c r="M22" s="158"/>
      <c r="N22" s="26"/>
    </row>
    <row r="23" spans="2:18" s="136" customFormat="1" ht="22.5" customHeight="1" x14ac:dyDescent="0.15">
      <c r="B23" s="24"/>
      <c r="C23" s="158"/>
      <c r="D23" s="158"/>
      <c r="E23" s="203" t="s">
        <v>2</v>
      </c>
      <c r="F23" s="177"/>
      <c r="G23" s="177"/>
      <c r="H23" s="177"/>
      <c r="I23" s="177"/>
      <c r="J23" s="158"/>
      <c r="K23" s="158"/>
      <c r="L23" s="158"/>
      <c r="M23" s="158"/>
      <c r="N23" s="26"/>
    </row>
    <row r="24" spans="2:18" s="136" customFormat="1" ht="7" customHeight="1" x14ac:dyDescent="0.15">
      <c r="B24" s="24"/>
      <c r="C24" s="158"/>
      <c r="D24" s="158"/>
      <c r="E24" s="158"/>
      <c r="F24" s="158"/>
      <c r="G24" s="112"/>
      <c r="H24" s="158"/>
      <c r="I24" s="158"/>
      <c r="J24" s="158"/>
      <c r="K24" s="158"/>
      <c r="L24" s="158"/>
      <c r="M24" s="158"/>
      <c r="N24" s="26"/>
    </row>
    <row r="25" spans="2:18" s="136" customFormat="1" ht="7" customHeight="1" x14ac:dyDescent="0.15">
      <c r="B25" s="24"/>
      <c r="C25" s="158"/>
      <c r="D25" s="93"/>
      <c r="E25" s="93"/>
      <c r="F25" s="93"/>
      <c r="G25" s="113"/>
      <c r="H25" s="93"/>
      <c r="I25" s="93"/>
      <c r="J25" s="93"/>
      <c r="K25" s="93"/>
      <c r="L25" s="93"/>
      <c r="M25" s="158"/>
      <c r="N25" s="26"/>
    </row>
    <row r="26" spans="2:18" s="136" customFormat="1" ht="14.5" customHeight="1" x14ac:dyDescent="0.15">
      <c r="B26" s="24"/>
      <c r="C26" s="158"/>
      <c r="D26" s="72" t="s">
        <v>64</v>
      </c>
      <c r="E26" s="158"/>
      <c r="F26" s="158"/>
      <c r="G26" s="112"/>
      <c r="H26" s="158"/>
      <c r="I26" s="158"/>
      <c r="J26" s="237">
        <f>J82+J92</f>
        <v>0</v>
      </c>
      <c r="K26" s="177"/>
      <c r="L26" s="177"/>
      <c r="M26" s="158"/>
      <c r="N26" s="26"/>
      <c r="R26" s="144"/>
    </row>
    <row r="27" spans="2:18" s="136" customFormat="1" ht="14.5" customHeight="1" x14ac:dyDescent="0.15">
      <c r="B27" s="24"/>
      <c r="C27" s="158"/>
      <c r="D27" s="23" t="s">
        <v>65</v>
      </c>
      <c r="E27" s="158"/>
      <c r="F27" s="158"/>
      <c r="G27" s="112"/>
      <c r="H27" s="158"/>
      <c r="I27" s="158"/>
      <c r="J27" s="177">
        <v>0</v>
      </c>
      <c r="K27" s="177"/>
      <c r="L27" s="177"/>
      <c r="M27" s="158"/>
      <c r="N27" s="26"/>
    </row>
    <row r="28" spans="2:18" s="136" customFormat="1" ht="7" customHeight="1" x14ac:dyDescent="0.15">
      <c r="B28" s="24"/>
      <c r="C28" s="158"/>
      <c r="D28" s="158"/>
      <c r="E28" s="158"/>
      <c r="F28" s="158"/>
      <c r="G28" s="112"/>
      <c r="H28" s="158"/>
      <c r="I28" s="158"/>
      <c r="J28" s="158"/>
      <c r="K28" s="158"/>
      <c r="L28" s="158"/>
      <c r="M28" s="158"/>
      <c r="N28" s="26"/>
    </row>
    <row r="29" spans="2:18" s="136" customFormat="1" ht="25.25" customHeight="1" x14ac:dyDescent="0.15">
      <c r="B29" s="24"/>
      <c r="C29" s="158"/>
      <c r="D29" s="73" t="s">
        <v>27</v>
      </c>
      <c r="E29" s="158"/>
      <c r="F29" s="158"/>
      <c r="G29" s="112"/>
      <c r="H29" s="158"/>
      <c r="I29" s="158"/>
      <c r="J29" s="177"/>
      <c r="K29" s="177"/>
      <c r="L29" s="177"/>
      <c r="M29" s="158"/>
      <c r="N29" s="26"/>
    </row>
    <row r="30" spans="2:18" s="136" customFormat="1" ht="7" customHeight="1" x14ac:dyDescent="0.15">
      <c r="B30" s="24"/>
      <c r="C30" s="158"/>
      <c r="D30" s="93"/>
      <c r="E30" s="93"/>
      <c r="F30" s="93"/>
      <c r="G30" s="113"/>
      <c r="H30" s="93"/>
      <c r="I30" s="93"/>
      <c r="J30" s="93"/>
      <c r="K30" s="93"/>
      <c r="L30" s="93"/>
      <c r="M30" s="158"/>
      <c r="N30" s="26"/>
    </row>
    <row r="31" spans="2:18" s="136" customFormat="1" ht="14.5" customHeight="1" x14ac:dyDescent="0.15">
      <c r="B31" s="24"/>
      <c r="C31" s="158"/>
      <c r="D31" s="31" t="s">
        <v>28</v>
      </c>
      <c r="E31" s="31" t="s">
        <v>29</v>
      </c>
      <c r="F31" s="160">
        <v>0.2</v>
      </c>
      <c r="G31" s="112"/>
      <c r="H31" s="158"/>
      <c r="I31" s="158"/>
      <c r="J31" s="237">
        <f>0.2*J26</f>
        <v>0</v>
      </c>
      <c r="K31" s="177"/>
      <c r="L31" s="177"/>
      <c r="M31" s="158"/>
      <c r="N31" s="26"/>
    </row>
    <row r="32" spans="2:18" s="136" customFormat="1" ht="14.5" customHeight="1" x14ac:dyDescent="0.15">
      <c r="B32" s="24"/>
      <c r="C32" s="158"/>
      <c r="D32" s="158"/>
      <c r="E32" s="31" t="s">
        <v>31</v>
      </c>
      <c r="F32" s="160">
        <v>0.2</v>
      </c>
      <c r="G32" s="112"/>
      <c r="H32" s="158"/>
      <c r="I32" s="158"/>
      <c r="J32" s="177"/>
      <c r="K32" s="177"/>
      <c r="L32" s="177"/>
      <c r="M32" s="158"/>
      <c r="N32" s="26"/>
    </row>
    <row r="33" spans="2:14" s="136" customFormat="1" ht="14.5" hidden="1" customHeight="1" x14ac:dyDescent="0.15">
      <c r="B33" s="24"/>
      <c r="C33" s="158"/>
      <c r="D33" s="158"/>
      <c r="E33" s="31" t="s">
        <v>32</v>
      </c>
      <c r="F33" s="160">
        <v>0.2</v>
      </c>
      <c r="G33" s="112"/>
      <c r="H33" s="158"/>
      <c r="I33" s="158"/>
      <c r="J33" s="177"/>
      <c r="K33" s="177"/>
      <c r="L33" s="177"/>
      <c r="M33" s="158"/>
      <c r="N33" s="26"/>
    </row>
    <row r="34" spans="2:14" s="136" customFormat="1" ht="14.5" hidden="1" customHeight="1" x14ac:dyDescent="0.15">
      <c r="B34" s="24"/>
      <c r="C34" s="158"/>
      <c r="D34" s="158"/>
      <c r="E34" s="31" t="s">
        <v>33</v>
      </c>
      <c r="F34" s="160">
        <v>0.2</v>
      </c>
      <c r="G34" s="112"/>
      <c r="H34" s="158"/>
      <c r="I34" s="158"/>
      <c r="J34" s="177"/>
      <c r="K34" s="177"/>
      <c r="L34" s="177"/>
      <c r="M34" s="158"/>
      <c r="N34" s="26"/>
    </row>
    <row r="35" spans="2:14" s="136" customFormat="1" ht="14.5" hidden="1" customHeight="1" x14ac:dyDescent="0.15">
      <c r="B35" s="24"/>
      <c r="C35" s="158"/>
      <c r="D35" s="158"/>
      <c r="E35" s="31" t="s">
        <v>34</v>
      </c>
      <c r="F35" s="160">
        <v>0</v>
      </c>
      <c r="G35" s="112"/>
      <c r="H35" s="158"/>
      <c r="I35" s="158"/>
      <c r="J35" s="177"/>
      <c r="K35" s="177"/>
      <c r="L35" s="177"/>
      <c r="M35" s="158"/>
      <c r="N35" s="26"/>
    </row>
    <row r="36" spans="2:14" s="136" customFormat="1" ht="7" customHeight="1" x14ac:dyDescent="0.15">
      <c r="B36" s="24"/>
      <c r="C36" s="158"/>
      <c r="D36" s="158"/>
      <c r="E36" s="158"/>
      <c r="F36" s="158"/>
      <c r="G36" s="112"/>
      <c r="H36" s="158"/>
      <c r="I36" s="158"/>
      <c r="J36" s="158"/>
      <c r="K36" s="158"/>
      <c r="L36" s="158"/>
      <c r="M36" s="158"/>
      <c r="N36" s="26"/>
    </row>
    <row r="37" spans="2:14" s="136" customFormat="1" ht="25.25" customHeight="1" x14ac:dyDescent="0.15">
      <c r="B37" s="24"/>
      <c r="C37" s="168"/>
      <c r="D37" s="74" t="s">
        <v>35</v>
      </c>
      <c r="E37" s="159"/>
      <c r="F37" s="159"/>
      <c r="G37" s="114"/>
      <c r="H37" s="159"/>
      <c r="I37" s="231">
        <f>J26+J31</f>
        <v>0</v>
      </c>
      <c r="J37" s="185"/>
      <c r="K37" s="185"/>
      <c r="L37" s="187"/>
      <c r="M37" s="168"/>
      <c r="N37" s="26"/>
    </row>
    <row r="38" spans="2:14" s="136" customFormat="1" ht="14.5" customHeight="1" x14ac:dyDescent="0.15">
      <c r="B38" s="24"/>
      <c r="C38" s="158"/>
      <c r="D38" s="158"/>
      <c r="E38" s="158"/>
      <c r="F38" s="158"/>
      <c r="G38" s="112"/>
      <c r="H38" s="158"/>
      <c r="I38" s="158"/>
      <c r="J38" s="158"/>
      <c r="K38" s="158"/>
      <c r="L38" s="158"/>
      <c r="M38" s="158"/>
      <c r="N38" s="26"/>
    </row>
    <row r="39" spans="2:14" s="136" customFormat="1" ht="14.5" customHeight="1" x14ac:dyDescent="0.15">
      <c r="B39" s="24"/>
      <c r="C39" s="158"/>
      <c r="D39" s="158"/>
      <c r="E39" s="158"/>
      <c r="F39" s="158"/>
      <c r="G39" s="112"/>
      <c r="H39" s="158"/>
      <c r="I39" s="158"/>
      <c r="J39" s="158"/>
      <c r="K39" s="158"/>
      <c r="L39" s="158"/>
      <c r="M39" s="158"/>
      <c r="N39" s="26"/>
    </row>
    <row r="40" spans="2:14" x14ac:dyDescent="0.15">
      <c r="B40" s="15"/>
      <c r="C40" s="162"/>
      <c r="D40" s="162"/>
      <c r="E40" s="162"/>
      <c r="F40" s="162"/>
      <c r="G40" s="111"/>
      <c r="H40" s="162"/>
      <c r="I40" s="162"/>
      <c r="J40" s="162"/>
      <c r="K40" s="162"/>
      <c r="L40" s="162"/>
      <c r="M40" s="162"/>
      <c r="N40" s="17"/>
    </row>
    <row r="41" spans="2:14" x14ac:dyDescent="0.15">
      <c r="B41" s="15"/>
      <c r="C41" s="162"/>
      <c r="D41" s="162"/>
      <c r="E41" s="162"/>
      <c r="F41" s="162"/>
      <c r="G41" s="111"/>
      <c r="H41" s="162"/>
      <c r="I41" s="162"/>
      <c r="J41" s="162"/>
      <c r="K41" s="162"/>
      <c r="L41" s="162"/>
      <c r="M41" s="162"/>
      <c r="N41" s="17"/>
    </row>
    <row r="42" spans="2:14" x14ac:dyDescent="0.15">
      <c r="B42" s="15"/>
      <c r="C42" s="162"/>
      <c r="D42" s="162"/>
      <c r="E42" s="162"/>
      <c r="F42" s="162"/>
      <c r="G42" s="111"/>
      <c r="H42" s="162"/>
      <c r="I42" s="162"/>
      <c r="J42" s="162"/>
      <c r="K42" s="162"/>
      <c r="L42" s="162"/>
      <c r="M42" s="162"/>
      <c r="N42" s="17"/>
    </row>
    <row r="43" spans="2:14" x14ac:dyDescent="0.15">
      <c r="B43" s="15"/>
      <c r="C43" s="162"/>
      <c r="D43" s="162"/>
      <c r="E43" s="162"/>
      <c r="F43" s="162"/>
      <c r="G43" s="111"/>
      <c r="H43" s="162"/>
      <c r="I43" s="162"/>
      <c r="J43" s="162"/>
      <c r="K43" s="162"/>
      <c r="L43" s="162"/>
      <c r="M43" s="162"/>
      <c r="N43" s="17"/>
    </row>
    <row r="44" spans="2:14" x14ac:dyDescent="0.15">
      <c r="B44" s="15"/>
      <c r="C44" s="162"/>
      <c r="D44" s="162"/>
      <c r="E44" s="162"/>
      <c r="F44" s="162"/>
      <c r="G44" s="111"/>
      <c r="H44" s="162"/>
      <c r="I44" s="162"/>
      <c r="J44" s="162"/>
      <c r="K44" s="162"/>
      <c r="L44" s="162"/>
      <c r="M44" s="162"/>
      <c r="N44" s="17"/>
    </row>
    <row r="45" spans="2:14" s="136" customFormat="1" ht="13" x14ac:dyDescent="0.15">
      <c r="B45" s="24"/>
      <c r="C45" s="158"/>
      <c r="D45" s="38" t="s">
        <v>38</v>
      </c>
      <c r="E45" s="93"/>
      <c r="F45" s="93"/>
      <c r="G45" s="115" t="s">
        <v>39</v>
      </c>
      <c r="H45" s="93"/>
      <c r="I45" s="93"/>
      <c r="J45" s="93"/>
      <c r="K45" s="93"/>
      <c r="L45" s="40"/>
      <c r="M45" s="158"/>
      <c r="N45" s="26"/>
    </row>
    <row r="46" spans="2:14" x14ac:dyDescent="0.15">
      <c r="B46" s="15"/>
      <c r="C46" s="162"/>
      <c r="D46" s="41"/>
      <c r="E46" s="162"/>
      <c r="F46" s="162"/>
      <c r="G46" s="116"/>
      <c r="H46" s="162"/>
      <c r="I46" s="162"/>
      <c r="J46" s="162"/>
      <c r="K46" s="162"/>
      <c r="L46" s="42"/>
      <c r="M46" s="162"/>
      <c r="N46" s="17"/>
    </row>
    <row r="47" spans="2:14" x14ac:dyDescent="0.15">
      <c r="B47" s="15"/>
      <c r="C47" s="162"/>
      <c r="D47" s="41"/>
      <c r="E47" s="162"/>
      <c r="F47" s="162"/>
      <c r="G47" s="116"/>
      <c r="H47" s="162"/>
      <c r="I47" s="162"/>
      <c r="J47" s="162"/>
      <c r="K47" s="162"/>
      <c r="L47" s="42"/>
      <c r="M47" s="162"/>
      <c r="N47" s="17"/>
    </row>
    <row r="48" spans="2:14" x14ac:dyDescent="0.15">
      <c r="B48" s="15"/>
      <c r="C48" s="162"/>
      <c r="D48" s="41"/>
      <c r="E48" s="162"/>
      <c r="F48" s="162"/>
      <c r="G48" s="116"/>
      <c r="H48" s="162"/>
      <c r="I48" s="162"/>
      <c r="J48" s="162"/>
      <c r="K48" s="162"/>
      <c r="L48" s="42"/>
      <c r="M48" s="162"/>
      <c r="N48" s="17"/>
    </row>
    <row r="49" spans="2:14" x14ac:dyDescent="0.15">
      <c r="B49" s="15"/>
      <c r="C49" s="162"/>
      <c r="D49" s="41"/>
      <c r="E49" s="162"/>
      <c r="F49" s="162"/>
      <c r="G49" s="116"/>
      <c r="H49" s="162"/>
      <c r="I49" s="162"/>
      <c r="J49" s="162"/>
      <c r="K49" s="162"/>
      <c r="L49" s="42"/>
      <c r="M49" s="162"/>
      <c r="N49" s="17"/>
    </row>
    <row r="50" spans="2:14" x14ac:dyDescent="0.15">
      <c r="B50" s="15"/>
      <c r="C50" s="162"/>
      <c r="D50" s="41"/>
      <c r="E50" s="162"/>
      <c r="F50" s="162"/>
      <c r="G50" s="116"/>
      <c r="H50" s="162"/>
      <c r="I50" s="162"/>
      <c r="J50" s="162"/>
      <c r="K50" s="162"/>
      <c r="L50" s="42"/>
      <c r="M50" s="162"/>
      <c r="N50" s="17"/>
    </row>
    <row r="51" spans="2:14" x14ac:dyDescent="0.15">
      <c r="B51" s="15"/>
      <c r="C51" s="162"/>
      <c r="D51" s="41"/>
      <c r="E51" s="162"/>
      <c r="F51" s="162"/>
      <c r="G51" s="116"/>
      <c r="H51" s="162"/>
      <c r="I51" s="162"/>
      <c r="J51" s="162"/>
      <c r="K51" s="162"/>
      <c r="L51" s="42"/>
      <c r="M51" s="162"/>
      <c r="N51" s="17"/>
    </row>
    <row r="52" spans="2:14" x14ac:dyDescent="0.15">
      <c r="B52" s="15"/>
      <c r="C52" s="162"/>
      <c r="D52" s="41"/>
      <c r="E52" s="162"/>
      <c r="F52" s="162"/>
      <c r="G52" s="116"/>
      <c r="H52" s="162"/>
      <c r="I52" s="162"/>
      <c r="J52" s="162"/>
      <c r="K52" s="162"/>
      <c r="L52" s="42"/>
      <c r="M52" s="162"/>
      <c r="N52" s="17"/>
    </row>
    <row r="53" spans="2:14" x14ac:dyDescent="0.15">
      <c r="B53" s="15"/>
      <c r="C53" s="162"/>
      <c r="D53" s="41"/>
      <c r="E53" s="162"/>
      <c r="F53" s="162"/>
      <c r="G53" s="116"/>
      <c r="H53" s="162"/>
      <c r="I53" s="162"/>
      <c r="J53" s="162"/>
      <c r="K53" s="162"/>
      <c r="L53" s="42"/>
      <c r="M53" s="162"/>
      <c r="N53" s="17"/>
    </row>
    <row r="54" spans="2:14" s="136" customFormat="1" ht="13" x14ac:dyDescent="0.15">
      <c r="B54" s="24"/>
      <c r="C54" s="158"/>
      <c r="D54" s="43" t="s">
        <v>40</v>
      </c>
      <c r="E54" s="44"/>
      <c r="F54" s="44"/>
      <c r="G54" s="117" t="s">
        <v>40</v>
      </c>
      <c r="H54" s="44"/>
      <c r="I54" s="44"/>
      <c r="J54" s="45" t="s">
        <v>41</v>
      </c>
      <c r="K54" s="44"/>
      <c r="L54" s="46"/>
      <c r="M54" s="158"/>
      <c r="N54" s="26"/>
    </row>
    <row r="55" spans="2:14" x14ac:dyDescent="0.15">
      <c r="B55" s="15"/>
      <c r="C55" s="162"/>
      <c r="D55" s="162"/>
      <c r="E55" s="162"/>
      <c r="F55" s="162"/>
      <c r="G55" s="111"/>
      <c r="H55" s="162"/>
      <c r="I55" s="162"/>
      <c r="J55" s="162"/>
      <c r="K55" s="162"/>
      <c r="L55" s="162"/>
      <c r="M55" s="162"/>
      <c r="N55" s="17"/>
    </row>
    <row r="56" spans="2:14" s="136" customFormat="1" ht="13" x14ac:dyDescent="0.15">
      <c r="B56" s="24"/>
      <c r="C56" s="158"/>
      <c r="D56" s="38" t="s">
        <v>42</v>
      </c>
      <c r="E56" s="93"/>
      <c r="F56" s="93"/>
      <c r="G56" s="115" t="s">
        <v>43</v>
      </c>
      <c r="H56" s="93"/>
      <c r="I56" s="93"/>
      <c r="J56" s="93"/>
      <c r="K56" s="93"/>
      <c r="L56" s="40"/>
      <c r="M56" s="158"/>
      <c r="N56" s="26"/>
    </row>
    <row r="57" spans="2:14" x14ac:dyDescent="0.15">
      <c r="B57" s="15"/>
      <c r="C57" s="162"/>
      <c r="D57" s="41"/>
      <c r="E57" s="162"/>
      <c r="F57" s="162"/>
      <c r="G57" s="116"/>
      <c r="H57" s="162"/>
      <c r="I57" s="162"/>
      <c r="J57" s="162"/>
      <c r="K57" s="162"/>
      <c r="L57" s="42"/>
      <c r="M57" s="162"/>
      <c r="N57" s="17"/>
    </row>
    <row r="58" spans="2:14" x14ac:dyDescent="0.15">
      <c r="B58" s="15"/>
      <c r="C58" s="162"/>
      <c r="D58" s="41"/>
      <c r="E58" s="162"/>
      <c r="F58" s="162"/>
      <c r="G58" s="116"/>
      <c r="H58" s="162"/>
      <c r="I58" s="162"/>
      <c r="J58" s="162"/>
      <c r="K58" s="162"/>
      <c r="L58" s="42"/>
      <c r="M58" s="162"/>
      <c r="N58" s="17"/>
    </row>
    <row r="59" spans="2:14" x14ac:dyDescent="0.15">
      <c r="B59" s="15"/>
      <c r="C59" s="162"/>
      <c r="D59" s="41"/>
      <c r="E59" s="162"/>
      <c r="F59" s="162"/>
      <c r="G59" s="116"/>
      <c r="H59" s="162"/>
      <c r="I59" s="162"/>
      <c r="J59" s="162"/>
      <c r="K59" s="162"/>
      <c r="L59" s="42"/>
      <c r="M59" s="162"/>
      <c r="N59" s="17"/>
    </row>
    <row r="60" spans="2:14" x14ac:dyDescent="0.15">
      <c r="B60" s="15"/>
      <c r="C60" s="162"/>
      <c r="D60" s="41"/>
      <c r="E60" s="162"/>
      <c r="F60" s="162"/>
      <c r="G60" s="116"/>
      <c r="H60" s="162"/>
      <c r="I60" s="162"/>
      <c r="J60" s="162"/>
      <c r="K60" s="162"/>
      <c r="L60" s="42"/>
      <c r="M60" s="162"/>
      <c r="N60" s="17"/>
    </row>
    <row r="61" spans="2:14" x14ac:dyDescent="0.15">
      <c r="B61" s="15"/>
      <c r="C61" s="162"/>
      <c r="D61" s="41"/>
      <c r="E61" s="162"/>
      <c r="F61" s="162"/>
      <c r="G61" s="116"/>
      <c r="H61" s="162"/>
      <c r="I61" s="162"/>
      <c r="J61" s="162"/>
      <c r="K61" s="162"/>
      <c r="L61" s="42"/>
      <c r="M61" s="162"/>
      <c r="N61" s="17"/>
    </row>
    <row r="62" spans="2:14" x14ac:dyDescent="0.15">
      <c r="B62" s="15"/>
      <c r="C62" s="162"/>
      <c r="D62" s="41"/>
      <c r="E62" s="162"/>
      <c r="F62" s="162"/>
      <c r="G62" s="116"/>
      <c r="H62" s="162"/>
      <c r="I62" s="162"/>
      <c r="J62" s="162"/>
      <c r="K62" s="162"/>
      <c r="L62" s="42"/>
      <c r="M62" s="162"/>
      <c r="N62" s="17"/>
    </row>
    <row r="63" spans="2:14" x14ac:dyDescent="0.15">
      <c r="B63" s="15"/>
      <c r="C63" s="162"/>
      <c r="D63" s="41"/>
      <c r="E63" s="162"/>
      <c r="F63" s="162"/>
      <c r="G63" s="116"/>
      <c r="H63" s="162"/>
      <c r="I63" s="162"/>
      <c r="J63" s="162"/>
      <c r="K63" s="162"/>
      <c r="L63" s="42"/>
      <c r="M63" s="162"/>
      <c r="N63" s="17"/>
    </row>
    <row r="64" spans="2:14" x14ac:dyDescent="0.15">
      <c r="B64" s="15"/>
      <c r="C64" s="162"/>
      <c r="D64" s="41"/>
      <c r="E64" s="162"/>
      <c r="F64" s="162"/>
      <c r="G64" s="116"/>
      <c r="H64" s="162"/>
      <c r="I64" s="162"/>
      <c r="J64" s="162"/>
      <c r="K64" s="162"/>
      <c r="L64" s="42"/>
      <c r="M64" s="162"/>
      <c r="N64" s="17"/>
    </row>
    <row r="65" spans="2:14" s="136" customFormat="1" ht="13" x14ac:dyDescent="0.15">
      <c r="B65" s="24"/>
      <c r="C65" s="158"/>
      <c r="D65" s="43" t="s">
        <v>40</v>
      </c>
      <c r="E65" s="44"/>
      <c r="F65" s="44"/>
      <c r="G65" s="117" t="s">
        <v>40</v>
      </c>
      <c r="H65" s="44"/>
      <c r="I65" s="44"/>
      <c r="J65" s="45" t="s">
        <v>41</v>
      </c>
      <c r="K65" s="44"/>
      <c r="L65" s="46"/>
      <c r="M65" s="158"/>
      <c r="N65" s="26"/>
    </row>
    <row r="66" spans="2:14" s="136" customFormat="1" ht="14.5" customHeight="1" x14ac:dyDescent="0.15">
      <c r="B66" s="47"/>
      <c r="C66" s="48"/>
      <c r="D66" s="48"/>
      <c r="E66" s="48"/>
      <c r="F66" s="48"/>
      <c r="G66" s="118"/>
      <c r="H66" s="48"/>
      <c r="I66" s="48"/>
      <c r="J66" s="48"/>
      <c r="K66" s="48"/>
      <c r="L66" s="48"/>
      <c r="M66" s="48"/>
      <c r="N66" s="49"/>
    </row>
    <row r="70" spans="2:14" s="136" customFormat="1" ht="7" customHeight="1" x14ac:dyDescent="0.15">
      <c r="B70" s="50"/>
      <c r="C70" s="51"/>
      <c r="D70" s="51"/>
      <c r="E70" s="51"/>
      <c r="F70" s="51"/>
      <c r="G70" s="119"/>
      <c r="H70" s="51"/>
      <c r="I70" s="51"/>
      <c r="J70" s="51"/>
      <c r="K70" s="51"/>
      <c r="L70" s="51"/>
      <c r="M70" s="51"/>
      <c r="N70" s="52"/>
    </row>
    <row r="71" spans="2:14" s="136" customFormat="1" ht="37" customHeight="1" x14ac:dyDescent="0.15">
      <c r="B71" s="24"/>
      <c r="C71" s="192" t="s">
        <v>66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26"/>
    </row>
    <row r="72" spans="2:14" s="136" customFormat="1" ht="7" customHeight="1" x14ac:dyDescent="0.15">
      <c r="B72" s="24"/>
      <c r="C72" s="158"/>
      <c r="D72" s="158"/>
      <c r="E72" s="158"/>
      <c r="F72" s="158"/>
      <c r="G72" s="112"/>
      <c r="H72" s="158"/>
      <c r="I72" s="158"/>
      <c r="J72" s="158"/>
      <c r="K72" s="158"/>
      <c r="L72" s="158"/>
      <c r="M72" s="158"/>
      <c r="N72" s="26"/>
    </row>
    <row r="73" spans="2:14" s="136" customFormat="1" ht="37" customHeight="1" x14ac:dyDescent="0.15">
      <c r="B73" s="24"/>
      <c r="C73" s="57" t="s">
        <v>10</v>
      </c>
      <c r="D73" s="158"/>
      <c r="E73" s="158"/>
      <c r="F73" s="193" t="str">
        <f>F6</f>
        <v>PROJEKT OPATRENÍ V OBCI ORAVSKÁ JASENICA NA PRISPÔSOBOVANIE SA ZMENE KLÍMY EKOSYSTÉMOVÝMI PRÍSTUPMI</v>
      </c>
      <c r="G73" s="177"/>
      <c r="H73" s="177"/>
      <c r="I73" s="177"/>
      <c r="J73" s="177"/>
      <c r="K73" s="177"/>
      <c r="L73" s="177"/>
      <c r="M73" s="158"/>
      <c r="N73" s="26"/>
    </row>
    <row r="74" spans="2:14" s="136" customFormat="1" ht="7" customHeight="1" x14ac:dyDescent="0.15">
      <c r="B74" s="24"/>
      <c r="C74" s="158"/>
      <c r="D74" s="158"/>
      <c r="E74" s="158"/>
      <c r="F74" s="158"/>
      <c r="G74" s="112"/>
      <c r="H74" s="158"/>
      <c r="I74" s="158"/>
      <c r="J74" s="158"/>
      <c r="K74" s="158"/>
      <c r="L74" s="158"/>
      <c r="M74" s="158"/>
      <c r="N74" s="26"/>
    </row>
    <row r="75" spans="2:14" s="136" customFormat="1" ht="18" customHeight="1" x14ac:dyDescent="0.15">
      <c r="B75" s="24"/>
      <c r="C75" s="21" t="s">
        <v>13</v>
      </c>
      <c r="D75" s="158"/>
      <c r="E75" s="158"/>
      <c r="F75" s="163" t="str">
        <f>F8</f>
        <v xml:space="preserve"> </v>
      </c>
      <c r="G75" s="112"/>
      <c r="H75" s="21" t="s">
        <v>15</v>
      </c>
      <c r="I75" s="158"/>
      <c r="J75" s="177"/>
      <c r="K75" s="177"/>
      <c r="L75" s="177"/>
      <c r="M75" s="158"/>
      <c r="N75" s="26"/>
    </row>
    <row r="76" spans="2:14" s="136" customFormat="1" ht="7" customHeight="1" x14ac:dyDescent="0.15">
      <c r="B76" s="24"/>
      <c r="C76" s="158"/>
      <c r="D76" s="158"/>
      <c r="E76" s="158"/>
      <c r="F76" s="158"/>
      <c r="G76" s="112"/>
      <c r="H76" s="158"/>
      <c r="I76" s="158"/>
      <c r="J76" s="158"/>
      <c r="K76" s="158"/>
      <c r="L76" s="158"/>
      <c r="M76" s="158"/>
      <c r="N76" s="26"/>
    </row>
    <row r="77" spans="2:14" s="136" customFormat="1" ht="12" x14ac:dyDescent="0.15">
      <c r="B77" s="24"/>
      <c r="C77" s="21" t="s">
        <v>16</v>
      </c>
      <c r="D77" s="158"/>
      <c r="E77" s="158"/>
      <c r="F77" s="163" t="str">
        <f>E11</f>
        <v xml:space="preserve"> </v>
      </c>
      <c r="G77" s="112"/>
      <c r="H77" s="21" t="s">
        <v>20</v>
      </c>
      <c r="I77" s="158"/>
      <c r="J77" s="177"/>
      <c r="K77" s="177"/>
      <c r="L77" s="177"/>
      <c r="M77" s="177"/>
      <c r="N77" s="26"/>
    </row>
    <row r="78" spans="2:14" s="136" customFormat="1" ht="14.5" customHeight="1" x14ac:dyDescent="0.15">
      <c r="B78" s="24"/>
      <c r="C78" s="21" t="s">
        <v>19</v>
      </c>
      <c r="D78" s="158"/>
      <c r="E78" s="158"/>
      <c r="F78" s="163" t="str">
        <f>IF(E14="","",E14)</f>
        <v xml:space="preserve"> </v>
      </c>
      <c r="G78" s="112"/>
      <c r="H78" s="21" t="s">
        <v>23</v>
      </c>
      <c r="I78" s="158"/>
      <c r="J78" s="177"/>
      <c r="K78" s="177"/>
      <c r="L78" s="177"/>
      <c r="M78" s="177"/>
      <c r="N78" s="26"/>
    </row>
    <row r="79" spans="2:14" s="136" customFormat="1" ht="10.25" customHeight="1" x14ac:dyDescent="0.15">
      <c r="B79" s="24"/>
      <c r="C79" s="158"/>
      <c r="D79" s="158"/>
      <c r="E79" s="158"/>
      <c r="F79" s="158"/>
      <c r="G79" s="112"/>
      <c r="H79" s="158"/>
      <c r="I79" s="158"/>
      <c r="J79" s="158"/>
      <c r="K79" s="158"/>
      <c r="L79" s="158"/>
      <c r="M79" s="158"/>
      <c r="N79" s="26"/>
    </row>
    <row r="80" spans="2:14" s="136" customFormat="1" ht="29.25" customHeight="1" x14ac:dyDescent="0.15">
      <c r="B80" s="24"/>
      <c r="C80" s="230" t="s">
        <v>67</v>
      </c>
      <c r="D80" s="227"/>
      <c r="E80" s="227"/>
      <c r="F80" s="227"/>
      <c r="G80" s="120"/>
      <c r="H80" s="168"/>
      <c r="I80" s="168"/>
      <c r="J80" s="230" t="s">
        <v>68</v>
      </c>
      <c r="K80" s="177"/>
      <c r="L80" s="177"/>
      <c r="M80" s="177"/>
      <c r="N80" s="26"/>
    </row>
    <row r="81" spans="2:14" s="136" customFormat="1" ht="10.25" customHeight="1" x14ac:dyDescent="0.15">
      <c r="B81" s="24"/>
      <c r="C81" s="158"/>
      <c r="D81" s="158"/>
      <c r="E81" s="158"/>
      <c r="F81" s="158"/>
      <c r="G81" s="112"/>
      <c r="H81" s="158"/>
      <c r="I81" s="158"/>
      <c r="J81" s="158"/>
      <c r="K81" s="158"/>
      <c r="L81" s="158"/>
      <c r="M81" s="158"/>
      <c r="N81" s="26"/>
    </row>
    <row r="82" spans="2:14" s="136" customFormat="1" ht="29.25" customHeight="1" x14ac:dyDescent="0.15">
      <c r="B82" s="24"/>
      <c r="C82" s="75" t="s">
        <v>69</v>
      </c>
      <c r="D82" s="158"/>
      <c r="E82" s="158"/>
      <c r="F82" s="158"/>
      <c r="G82" s="112"/>
      <c r="H82" s="158"/>
      <c r="I82" s="158"/>
      <c r="J82" s="178">
        <f>J110</f>
        <v>0</v>
      </c>
      <c r="K82" s="177"/>
      <c r="L82" s="177"/>
      <c r="M82" s="177"/>
      <c r="N82" s="26"/>
    </row>
    <row r="83" spans="2:14" s="6" customFormat="1" ht="25" customHeight="1" x14ac:dyDescent="0.15">
      <c r="B83" s="76"/>
      <c r="C83" s="169"/>
      <c r="E83" s="77" t="s">
        <v>70</v>
      </c>
      <c r="F83" s="169"/>
      <c r="G83" s="121"/>
      <c r="H83" s="169"/>
      <c r="I83" s="169"/>
      <c r="J83" s="228">
        <f>J111</f>
        <v>0</v>
      </c>
      <c r="K83" s="229"/>
      <c r="L83" s="229"/>
      <c r="M83" s="229"/>
      <c r="N83" s="78"/>
    </row>
    <row r="84" spans="2:14" s="7" customFormat="1" ht="20" customHeight="1" x14ac:dyDescent="0.15">
      <c r="B84" s="79"/>
      <c r="C84" s="166"/>
      <c r="E84" s="80" t="s">
        <v>71</v>
      </c>
      <c r="F84" s="166"/>
      <c r="G84" s="122"/>
      <c r="H84" s="166"/>
      <c r="I84" s="166"/>
      <c r="J84" s="224">
        <f>J112</f>
        <v>0</v>
      </c>
      <c r="K84" s="225"/>
      <c r="L84" s="225"/>
      <c r="M84" s="225"/>
      <c r="N84" s="81"/>
    </row>
    <row r="85" spans="2:14" s="7" customFormat="1" ht="20" customHeight="1" x14ac:dyDescent="0.15">
      <c r="B85" s="79"/>
      <c r="C85" s="166"/>
      <c r="E85" s="80" t="s">
        <v>72</v>
      </c>
      <c r="F85" s="166"/>
      <c r="G85" s="122"/>
      <c r="H85" s="166"/>
      <c r="I85" s="166"/>
      <c r="J85" s="224">
        <f>J128</f>
        <v>0</v>
      </c>
      <c r="K85" s="225"/>
      <c r="L85" s="225"/>
      <c r="M85" s="225"/>
      <c r="N85" s="81"/>
    </row>
    <row r="86" spans="2:14" s="7" customFormat="1" ht="20" customHeight="1" x14ac:dyDescent="0.15">
      <c r="B86" s="79"/>
      <c r="C86" s="166"/>
      <c r="E86" s="101" t="s">
        <v>149</v>
      </c>
      <c r="F86" s="166"/>
      <c r="G86" s="122"/>
      <c r="H86" s="166"/>
      <c r="I86" s="166"/>
      <c r="J86" s="224">
        <f>J134</f>
        <v>0</v>
      </c>
      <c r="K86" s="225"/>
      <c r="L86" s="225"/>
      <c r="M86" s="225"/>
      <c r="N86" s="81"/>
    </row>
    <row r="87" spans="2:14" s="7" customFormat="1" ht="20" customHeight="1" x14ac:dyDescent="0.15">
      <c r="B87" s="79"/>
      <c r="C87" s="166"/>
      <c r="E87" s="80" t="s">
        <v>73</v>
      </c>
      <c r="F87" s="166"/>
      <c r="G87" s="122"/>
      <c r="H87" s="166"/>
      <c r="I87" s="166"/>
      <c r="J87" s="224">
        <f>J136</f>
        <v>0</v>
      </c>
      <c r="K87" s="225"/>
      <c r="L87" s="225"/>
      <c r="M87" s="225"/>
      <c r="N87" s="81"/>
    </row>
    <row r="88" spans="2:14" s="7" customFormat="1" ht="20" customHeight="1" x14ac:dyDescent="0.15">
      <c r="B88" s="79"/>
      <c r="C88" s="166"/>
      <c r="E88" s="80" t="s">
        <v>182</v>
      </c>
      <c r="F88" s="166"/>
      <c r="G88" s="122"/>
      <c r="H88" s="166"/>
      <c r="I88" s="166"/>
      <c r="J88" s="224">
        <f>J139</f>
        <v>0</v>
      </c>
      <c r="K88" s="225"/>
      <c r="L88" s="225"/>
      <c r="M88" s="225"/>
      <c r="N88" s="81"/>
    </row>
    <row r="89" spans="2:14" s="7" customFormat="1" ht="20" customHeight="1" x14ac:dyDescent="0.15">
      <c r="B89" s="79"/>
      <c r="C89" s="166"/>
      <c r="E89" s="80" t="s">
        <v>74</v>
      </c>
      <c r="F89" s="166"/>
      <c r="G89" s="122"/>
      <c r="H89" s="166"/>
      <c r="I89" s="166"/>
      <c r="J89" s="224">
        <f>J151</f>
        <v>0</v>
      </c>
      <c r="K89" s="225"/>
      <c r="L89" s="225"/>
      <c r="M89" s="225"/>
      <c r="N89" s="81"/>
    </row>
    <row r="90" spans="2:14" s="7" customFormat="1" ht="20" customHeight="1" x14ac:dyDescent="0.15">
      <c r="B90" s="79"/>
      <c r="C90" s="166"/>
      <c r="E90" s="80" t="s">
        <v>75</v>
      </c>
      <c r="F90" s="166"/>
      <c r="G90" s="122"/>
      <c r="H90" s="166"/>
      <c r="I90" s="166"/>
      <c r="J90" s="224">
        <f>J159</f>
        <v>0</v>
      </c>
      <c r="K90" s="225"/>
      <c r="L90" s="225"/>
      <c r="M90" s="225"/>
      <c r="N90" s="81"/>
    </row>
    <row r="91" spans="2:14" s="136" customFormat="1" ht="21.75" customHeight="1" x14ac:dyDescent="0.15">
      <c r="B91" s="24"/>
      <c r="C91" s="158"/>
      <c r="D91" s="158"/>
      <c r="E91" s="158"/>
      <c r="F91" s="158"/>
      <c r="G91" s="112"/>
      <c r="H91" s="158"/>
      <c r="I91" s="158"/>
      <c r="J91" s="158"/>
      <c r="K91" s="158"/>
      <c r="L91" s="158"/>
      <c r="M91" s="158"/>
      <c r="N91" s="26"/>
    </row>
    <row r="92" spans="2:14" s="136" customFormat="1" ht="29.25" customHeight="1" x14ac:dyDescent="0.15">
      <c r="B92" s="24"/>
      <c r="C92" s="75" t="s">
        <v>76</v>
      </c>
      <c r="D92" s="158"/>
      <c r="E92" s="158"/>
      <c r="F92" s="158"/>
      <c r="G92" s="112"/>
      <c r="H92" s="158"/>
      <c r="I92" s="158"/>
      <c r="J92" s="226">
        <f>J161</f>
        <v>0</v>
      </c>
      <c r="K92" s="177"/>
      <c r="L92" s="177"/>
      <c r="M92" s="177"/>
      <c r="N92" s="26"/>
    </row>
    <row r="93" spans="2:14" s="136" customFormat="1" ht="18" customHeight="1" x14ac:dyDescent="0.15">
      <c r="B93" s="24"/>
      <c r="C93" s="158"/>
      <c r="D93" s="158"/>
      <c r="E93" s="158"/>
      <c r="F93" s="158"/>
      <c r="G93" s="112"/>
      <c r="H93" s="158"/>
      <c r="I93" s="158"/>
      <c r="J93" s="158"/>
      <c r="K93" s="158"/>
      <c r="L93" s="158"/>
      <c r="M93" s="158"/>
      <c r="N93" s="26"/>
    </row>
    <row r="94" spans="2:14" s="136" customFormat="1" ht="29.25" customHeight="1" x14ac:dyDescent="0.15">
      <c r="B94" s="24"/>
      <c r="C94" s="70" t="s">
        <v>58</v>
      </c>
      <c r="D94" s="168"/>
      <c r="E94" s="168"/>
      <c r="F94" s="168"/>
      <c r="G94" s="120"/>
      <c r="H94" s="168"/>
      <c r="I94" s="179">
        <f>ROUND(SUM(J82+J92),2)</f>
        <v>0</v>
      </c>
      <c r="J94" s="227"/>
      <c r="K94" s="227"/>
      <c r="L94" s="227"/>
      <c r="M94" s="227"/>
      <c r="N94" s="26"/>
    </row>
    <row r="95" spans="2:14" s="136" customFormat="1" ht="7" customHeight="1" x14ac:dyDescent="0.15">
      <c r="B95" s="47"/>
      <c r="C95" s="48"/>
      <c r="D95" s="48"/>
      <c r="E95" s="48"/>
      <c r="F95" s="48"/>
      <c r="G95" s="118"/>
      <c r="H95" s="48"/>
      <c r="I95" s="48"/>
      <c r="J95" s="48"/>
      <c r="K95" s="48"/>
      <c r="L95" s="48"/>
      <c r="M95" s="48"/>
      <c r="N95" s="49"/>
    </row>
    <row r="99" spans="2:14" s="136" customFormat="1" ht="7" customHeight="1" x14ac:dyDescent="0.15">
      <c r="B99" s="50"/>
      <c r="C99" s="51"/>
      <c r="D99" s="51"/>
      <c r="E99" s="51"/>
      <c r="F99" s="51"/>
      <c r="G99" s="119"/>
      <c r="H99" s="51"/>
      <c r="I99" s="51"/>
      <c r="J99" s="51"/>
      <c r="K99" s="51"/>
      <c r="L99" s="51"/>
      <c r="M99" s="51"/>
      <c r="N99" s="52"/>
    </row>
    <row r="100" spans="2:14" s="136" customFormat="1" ht="37" customHeight="1" x14ac:dyDescent="0.15">
      <c r="B100" s="24"/>
      <c r="C100" s="192" t="s">
        <v>77</v>
      </c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26"/>
    </row>
    <row r="101" spans="2:14" s="136" customFormat="1" ht="7" customHeight="1" x14ac:dyDescent="0.15">
      <c r="B101" s="24"/>
      <c r="C101" s="158"/>
      <c r="D101" s="158"/>
      <c r="E101" s="158"/>
      <c r="F101" s="158"/>
      <c r="G101" s="112"/>
      <c r="H101" s="158"/>
      <c r="I101" s="158"/>
      <c r="J101" s="158"/>
      <c r="K101" s="158"/>
      <c r="L101" s="158"/>
      <c r="M101" s="158"/>
      <c r="N101" s="26"/>
    </row>
    <row r="102" spans="2:14" s="136" customFormat="1" ht="37" customHeight="1" x14ac:dyDescent="0.15">
      <c r="B102" s="24"/>
      <c r="C102" s="57" t="s">
        <v>10</v>
      </c>
      <c r="D102" s="158"/>
      <c r="E102" s="158"/>
      <c r="F102" s="193" t="str">
        <f>F6</f>
        <v>PROJEKT OPATRENÍ V OBCI ORAVSKÁ JASENICA NA PRISPÔSOBOVANIE SA ZMENE KLÍMY EKOSYSTÉMOVÝMI PRÍSTUPMI</v>
      </c>
      <c r="G102" s="177"/>
      <c r="H102" s="177"/>
      <c r="I102" s="177"/>
      <c r="J102" s="177"/>
      <c r="K102" s="177"/>
      <c r="L102" s="177"/>
      <c r="M102" s="158"/>
      <c r="N102" s="26"/>
    </row>
    <row r="103" spans="2:14" s="136" customFormat="1" ht="7" customHeight="1" x14ac:dyDescent="0.15">
      <c r="B103" s="24"/>
      <c r="C103" s="158"/>
      <c r="D103" s="158"/>
      <c r="E103" s="158"/>
      <c r="F103" s="158"/>
      <c r="G103" s="112"/>
      <c r="H103" s="158"/>
      <c r="I103" s="158"/>
      <c r="J103" s="158"/>
      <c r="K103" s="158"/>
      <c r="L103" s="158"/>
      <c r="M103" s="158"/>
      <c r="N103" s="26"/>
    </row>
    <row r="104" spans="2:14" s="136" customFormat="1" ht="18" customHeight="1" x14ac:dyDescent="0.15">
      <c r="B104" s="24"/>
      <c r="C104" s="21" t="s">
        <v>13</v>
      </c>
      <c r="D104" s="158"/>
      <c r="E104" s="158"/>
      <c r="F104" s="163" t="str">
        <f>F8</f>
        <v xml:space="preserve"> </v>
      </c>
      <c r="G104" s="112"/>
      <c r="H104" s="21" t="s">
        <v>15</v>
      </c>
      <c r="I104" s="158"/>
      <c r="J104" s="177"/>
      <c r="K104" s="177"/>
      <c r="L104" s="177"/>
      <c r="M104" s="158"/>
      <c r="N104" s="26"/>
    </row>
    <row r="105" spans="2:14" s="136" customFormat="1" ht="7" customHeight="1" x14ac:dyDescent="0.15">
      <c r="B105" s="24"/>
      <c r="C105" s="158"/>
      <c r="D105" s="158"/>
      <c r="E105" s="158"/>
      <c r="F105" s="158"/>
      <c r="G105" s="112"/>
      <c r="H105" s="158"/>
      <c r="I105" s="158"/>
      <c r="J105" s="158"/>
      <c r="K105" s="158"/>
      <c r="L105" s="158"/>
      <c r="M105" s="158"/>
      <c r="N105" s="26"/>
    </row>
    <row r="106" spans="2:14" s="136" customFormat="1" ht="12" x14ac:dyDescent="0.15">
      <c r="B106" s="24"/>
      <c r="C106" s="21" t="s">
        <v>16</v>
      </c>
      <c r="D106" s="158"/>
      <c r="E106" s="158"/>
      <c r="F106" s="163" t="str">
        <f>E11</f>
        <v xml:space="preserve"> </v>
      </c>
      <c r="G106" s="112"/>
      <c r="H106" s="21" t="s">
        <v>20</v>
      </c>
      <c r="I106" s="158"/>
      <c r="J106" s="177"/>
      <c r="K106" s="177"/>
      <c r="L106" s="177"/>
      <c r="M106" s="177"/>
      <c r="N106" s="26"/>
    </row>
    <row r="107" spans="2:14" s="136" customFormat="1" ht="14.5" customHeight="1" x14ac:dyDescent="0.15">
      <c r="B107" s="24"/>
      <c r="C107" s="21" t="s">
        <v>19</v>
      </c>
      <c r="D107" s="158"/>
      <c r="E107" s="158"/>
      <c r="F107" s="163" t="str">
        <f>IF(E14="","",E14)</f>
        <v xml:space="preserve"> </v>
      </c>
      <c r="G107" s="112"/>
      <c r="H107" s="21" t="s">
        <v>23</v>
      </c>
      <c r="I107" s="158"/>
      <c r="J107" s="177"/>
      <c r="K107" s="177"/>
      <c r="L107" s="177"/>
      <c r="M107" s="177"/>
      <c r="N107" s="26"/>
    </row>
    <row r="108" spans="2:14" s="136" customFormat="1" ht="10.25" customHeight="1" x14ac:dyDescent="0.15">
      <c r="B108" s="24"/>
      <c r="C108" s="158"/>
      <c r="D108" s="158"/>
      <c r="E108" s="158"/>
      <c r="F108" s="158"/>
      <c r="G108" s="112"/>
      <c r="H108" s="158"/>
      <c r="I108" s="158"/>
      <c r="J108" s="158"/>
      <c r="K108" s="158"/>
      <c r="L108" s="158"/>
      <c r="M108" s="158"/>
      <c r="N108" s="26"/>
    </row>
    <row r="109" spans="2:14" s="8" customFormat="1" ht="29.25" customHeight="1" x14ac:dyDescent="0.15">
      <c r="B109" s="82"/>
      <c r="C109" s="83" t="s">
        <v>78</v>
      </c>
      <c r="D109" s="167"/>
      <c r="E109" s="167" t="s">
        <v>45</v>
      </c>
      <c r="F109" s="167" t="s">
        <v>79</v>
      </c>
      <c r="G109" s="167" t="s">
        <v>80</v>
      </c>
      <c r="H109" s="167" t="s">
        <v>81</v>
      </c>
      <c r="I109" s="94" t="s">
        <v>82</v>
      </c>
      <c r="J109" s="219" t="s">
        <v>68</v>
      </c>
      <c r="K109" s="220"/>
      <c r="L109" s="220"/>
      <c r="M109" s="221"/>
      <c r="N109" s="84"/>
    </row>
    <row r="110" spans="2:14" s="136" customFormat="1" ht="29.25" customHeight="1" x14ac:dyDescent="0.2">
      <c r="B110" s="24"/>
      <c r="C110" s="63" t="s">
        <v>64</v>
      </c>
      <c r="D110" s="158"/>
      <c r="E110" s="158"/>
      <c r="F110" s="158"/>
      <c r="G110" s="112"/>
      <c r="H110" s="158"/>
      <c r="I110" s="158"/>
      <c r="J110" s="222">
        <f>J111</f>
        <v>0</v>
      </c>
      <c r="K110" s="223"/>
      <c r="L110" s="223"/>
      <c r="M110" s="223"/>
      <c r="N110" s="26"/>
    </row>
    <row r="111" spans="2:14" s="130" customFormat="1" ht="37.25" customHeight="1" x14ac:dyDescent="0.2">
      <c r="B111" s="131"/>
      <c r="C111" s="129"/>
      <c r="E111" s="85" t="s">
        <v>70</v>
      </c>
      <c r="F111" s="85"/>
      <c r="G111" s="123"/>
      <c r="H111" s="85"/>
      <c r="I111" s="85"/>
      <c r="J111" s="215">
        <f>J112+J128+J136+J151+J134+J139+J159</f>
        <v>0</v>
      </c>
      <c r="K111" s="216"/>
      <c r="L111" s="216"/>
      <c r="M111" s="216"/>
      <c r="N111" s="132"/>
    </row>
    <row r="112" spans="2:14" s="130" customFormat="1" ht="20" customHeight="1" x14ac:dyDescent="0.15">
      <c r="B112" s="131"/>
      <c r="C112" s="129"/>
      <c r="E112" s="133" t="s">
        <v>71</v>
      </c>
      <c r="F112" s="133"/>
      <c r="G112" s="124"/>
      <c r="H112" s="133"/>
      <c r="I112" s="133"/>
      <c r="J112" s="217">
        <f>SUM(J113:M127)</f>
        <v>0</v>
      </c>
      <c r="K112" s="218"/>
      <c r="L112" s="218"/>
      <c r="M112" s="218"/>
      <c r="N112" s="132"/>
    </row>
    <row r="113" spans="2:14" s="130" customFormat="1" ht="32" customHeight="1" x14ac:dyDescent="0.15">
      <c r="B113" s="131"/>
      <c r="C113" s="138" t="s">
        <v>61</v>
      </c>
      <c r="D113" s="138"/>
      <c r="E113" s="97">
        <v>181301112</v>
      </c>
      <c r="F113" s="98" t="s">
        <v>163</v>
      </c>
      <c r="G113" s="125" t="s">
        <v>62</v>
      </c>
      <c r="H113" s="109">
        <v>34.58</v>
      </c>
      <c r="I113" s="109"/>
      <c r="J113" s="213">
        <f t="shared" ref="J113:J119" si="0">ROUND(I113*H113,3)</f>
        <v>0</v>
      </c>
      <c r="K113" s="214"/>
      <c r="L113" s="214"/>
      <c r="M113" s="214"/>
      <c r="N113" s="132"/>
    </row>
    <row r="114" spans="2:14" s="130" customFormat="1" ht="12" x14ac:dyDescent="0.15">
      <c r="B114" s="131"/>
      <c r="C114" s="138" t="s">
        <v>84</v>
      </c>
      <c r="D114" s="138"/>
      <c r="E114" s="97" t="s">
        <v>108</v>
      </c>
      <c r="F114" s="98" t="s">
        <v>109</v>
      </c>
      <c r="G114" s="125" t="s">
        <v>110</v>
      </c>
      <c r="H114" s="109">
        <v>2.2599999999999998</v>
      </c>
      <c r="I114" s="109"/>
      <c r="J114" s="213">
        <f t="shared" si="0"/>
        <v>0</v>
      </c>
      <c r="K114" s="214"/>
      <c r="L114" s="214"/>
      <c r="M114" s="214"/>
      <c r="N114" s="132"/>
    </row>
    <row r="115" spans="2:14" s="136" customFormat="1" ht="24" x14ac:dyDescent="0.15">
      <c r="B115" s="137"/>
      <c r="C115" s="138" t="s">
        <v>90</v>
      </c>
      <c r="D115" s="138"/>
      <c r="E115" s="97" t="s">
        <v>85</v>
      </c>
      <c r="F115" s="98" t="s">
        <v>170</v>
      </c>
      <c r="G115" s="125" t="s">
        <v>60</v>
      </c>
      <c r="H115" s="109">
        <v>36.14</v>
      </c>
      <c r="I115" s="109"/>
      <c r="J115" s="213">
        <f t="shared" si="0"/>
        <v>0</v>
      </c>
      <c r="K115" s="214"/>
      <c r="L115" s="214"/>
      <c r="M115" s="214"/>
      <c r="N115" s="141"/>
    </row>
    <row r="116" spans="2:14" s="136" customFormat="1" ht="24" x14ac:dyDescent="0.15">
      <c r="B116" s="137"/>
      <c r="C116" s="138" t="s">
        <v>91</v>
      </c>
      <c r="D116" s="138"/>
      <c r="E116" s="97" t="s">
        <v>86</v>
      </c>
      <c r="F116" s="98" t="s">
        <v>87</v>
      </c>
      <c r="G116" s="125" t="s">
        <v>60</v>
      </c>
      <c r="H116" s="109">
        <v>36.14</v>
      </c>
      <c r="I116" s="109"/>
      <c r="J116" s="213">
        <f t="shared" si="0"/>
        <v>0</v>
      </c>
      <c r="K116" s="214"/>
      <c r="L116" s="214"/>
      <c r="M116" s="214"/>
      <c r="N116" s="141"/>
    </row>
    <row r="117" spans="2:14" s="136" customFormat="1" ht="31.5" customHeight="1" x14ac:dyDescent="0.15">
      <c r="B117" s="137"/>
      <c r="C117" s="138" t="s">
        <v>99</v>
      </c>
      <c r="D117" s="138"/>
      <c r="E117" s="99" t="s">
        <v>145</v>
      </c>
      <c r="F117" s="98" t="s">
        <v>146</v>
      </c>
      <c r="G117" s="125" t="s">
        <v>60</v>
      </c>
      <c r="H117" s="109">
        <v>94.58</v>
      </c>
      <c r="I117" s="109"/>
      <c r="J117" s="213">
        <f t="shared" si="0"/>
        <v>0</v>
      </c>
      <c r="K117" s="214"/>
      <c r="L117" s="214"/>
      <c r="M117" s="214"/>
      <c r="N117" s="141"/>
    </row>
    <row r="118" spans="2:14" s="136" customFormat="1" ht="31.5" customHeight="1" x14ac:dyDescent="0.15">
      <c r="B118" s="137"/>
      <c r="C118" s="138">
        <v>13</v>
      </c>
      <c r="D118" s="138"/>
      <c r="E118" s="99" t="s">
        <v>147</v>
      </c>
      <c r="F118" s="98" t="s">
        <v>148</v>
      </c>
      <c r="G118" s="125" t="s">
        <v>60</v>
      </c>
      <c r="H118" s="109">
        <v>94.58</v>
      </c>
      <c r="I118" s="109"/>
      <c r="J118" s="213">
        <f t="shared" si="0"/>
        <v>0</v>
      </c>
      <c r="K118" s="214"/>
      <c r="L118" s="214"/>
      <c r="M118" s="214"/>
      <c r="N118" s="141"/>
    </row>
    <row r="119" spans="2:14" s="136" customFormat="1" ht="36" x14ac:dyDescent="0.15">
      <c r="B119" s="137"/>
      <c r="C119" s="138">
        <v>16</v>
      </c>
      <c r="D119" s="138"/>
      <c r="E119" s="97" t="s">
        <v>92</v>
      </c>
      <c r="F119" s="98" t="s">
        <v>93</v>
      </c>
      <c r="G119" s="125" t="s">
        <v>60</v>
      </c>
      <c r="H119" s="100">
        <v>130.72</v>
      </c>
      <c r="I119" s="109"/>
      <c r="J119" s="213">
        <f t="shared" si="0"/>
        <v>0</v>
      </c>
      <c r="K119" s="214"/>
      <c r="L119" s="214"/>
      <c r="M119" s="214"/>
      <c r="N119" s="141"/>
    </row>
    <row r="120" spans="2:14" s="136" customFormat="1" ht="31.5" customHeight="1" x14ac:dyDescent="0.15">
      <c r="B120" s="137"/>
      <c r="C120" s="138">
        <v>17</v>
      </c>
      <c r="D120" s="138"/>
      <c r="E120" s="97" t="s">
        <v>95</v>
      </c>
      <c r="F120" s="98" t="s">
        <v>96</v>
      </c>
      <c r="G120" s="125" t="s">
        <v>60</v>
      </c>
      <c r="H120" s="100">
        <v>130.72</v>
      </c>
      <c r="I120" s="100"/>
      <c r="J120" s="213">
        <f>ROUND(I120*H120,3)</f>
        <v>0</v>
      </c>
      <c r="K120" s="214"/>
      <c r="L120" s="214"/>
      <c r="M120" s="214"/>
      <c r="N120" s="141"/>
    </row>
    <row r="121" spans="2:14" s="136" customFormat="1" ht="24" x14ac:dyDescent="0.15">
      <c r="B121" s="137"/>
      <c r="C121" s="138">
        <v>18</v>
      </c>
      <c r="D121" s="138"/>
      <c r="E121" s="97" t="s">
        <v>204</v>
      </c>
      <c r="F121" s="98" t="s">
        <v>205</v>
      </c>
      <c r="G121" s="125" t="s">
        <v>60</v>
      </c>
      <c r="H121" s="100">
        <v>8.4499999999999993</v>
      </c>
      <c r="I121" s="100"/>
      <c r="J121" s="213">
        <f t="shared" ref="J121:J126" si="1">ROUND(I121*H121,3)</f>
        <v>0</v>
      </c>
      <c r="K121" s="214"/>
      <c r="L121" s="214"/>
      <c r="M121" s="214"/>
      <c r="N121" s="141"/>
    </row>
    <row r="122" spans="2:14" s="136" customFormat="1" ht="24" x14ac:dyDescent="0.15">
      <c r="B122" s="137"/>
      <c r="C122" s="138">
        <v>20</v>
      </c>
      <c r="D122" s="138"/>
      <c r="E122" s="99" t="s">
        <v>100</v>
      </c>
      <c r="F122" s="98" t="s">
        <v>101</v>
      </c>
      <c r="G122" s="125" t="s">
        <v>62</v>
      </c>
      <c r="H122" s="109">
        <v>34.58</v>
      </c>
      <c r="I122" s="100"/>
      <c r="J122" s="213">
        <f t="shared" si="1"/>
        <v>0</v>
      </c>
      <c r="K122" s="214"/>
      <c r="L122" s="214"/>
      <c r="M122" s="214"/>
      <c r="N122" s="141"/>
    </row>
    <row r="123" spans="2:14" s="136" customFormat="1" ht="24" x14ac:dyDescent="0.15">
      <c r="B123" s="137"/>
      <c r="C123" s="138">
        <v>21</v>
      </c>
      <c r="D123" s="138"/>
      <c r="E123" s="99" t="s">
        <v>102</v>
      </c>
      <c r="F123" s="98" t="s">
        <v>103</v>
      </c>
      <c r="G123" s="125" t="s">
        <v>62</v>
      </c>
      <c r="H123" s="109">
        <v>34.58</v>
      </c>
      <c r="I123" s="100"/>
      <c r="J123" s="213">
        <f t="shared" si="1"/>
        <v>0</v>
      </c>
      <c r="K123" s="214"/>
      <c r="L123" s="214"/>
      <c r="M123" s="214"/>
      <c r="N123" s="141"/>
    </row>
    <row r="124" spans="2:14" s="136" customFormat="1" ht="24" x14ac:dyDescent="0.15">
      <c r="B124" s="137"/>
      <c r="C124" s="138">
        <v>22</v>
      </c>
      <c r="D124" s="138"/>
      <c r="E124" s="99" t="s">
        <v>104</v>
      </c>
      <c r="F124" s="98" t="s">
        <v>105</v>
      </c>
      <c r="G124" s="125" t="s">
        <v>62</v>
      </c>
      <c r="H124" s="109">
        <v>34.58</v>
      </c>
      <c r="I124" s="100"/>
      <c r="J124" s="213">
        <f t="shared" si="1"/>
        <v>0</v>
      </c>
      <c r="K124" s="214"/>
      <c r="L124" s="214"/>
      <c r="M124" s="214"/>
      <c r="N124" s="141"/>
    </row>
    <row r="125" spans="2:14" s="136" customFormat="1" ht="12" x14ac:dyDescent="0.15">
      <c r="B125" s="137"/>
      <c r="C125" s="138">
        <v>23</v>
      </c>
      <c r="D125" s="138"/>
      <c r="E125" s="99" t="s">
        <v>106</v>
      </c>
      <c r="F125" s="98" t="s">
        <v>107</v>
      </c>
      <c r="G125" s="125" t="s">
        <v>62</v>
      </c>
      <c r="H125" s="109">
        <v>34.58</v>
      </c>
      <c r="I125" s="100"/>
      <c r="J125" s="213">
        <f t="shared" si="1"/>
        <v>0</v>
      </c>
      <c r="K125" s="214"/>
      <c r="L125" s="214"/>
      <c r="M125" s="214"/>
      <c r="N125" s="141"/>
    </row>
    <row r="126" spans="2:14" s="136" customFormat="1" ht="24" x14ac:dyDescent="0.15">
      <c r="B126" s="137"/>
      <c r="C126" s="138">
        <v>24</v>
      </c>
      <c r="D126" s="138"/>
      <c r="E126" s="99" t="s">
        <v>111</v>
      </c>
      <c r="F126" s="98" t="s">
        <v>112</v>
      </c>
      <c r="G126" s="125" t="s">
        <v>62</v>
      </c>
      <c r="H126" s="109">
        <v>34.58</v>
      </c>
      <c r="I126" s="100"/>
      <c r="J126" s="213">
        <f t="shared" si="1"/>
        <v>0</v>
      </c>
      <c r="K126" s="214"/>
      <c r="L126" s="214"/>
      <c r="M126" s="214"/>
      <c r="N126" s="141"/>
    </row>
    <row r="127" spans="2:14" s="136" customFormat="1" ht="12" x14ac:dyDescent="0.15">
      <c r="B127" s="137"/>
      <c r="C127" s="138">
        <v>26</v>
      </c>
      <c r="D127" s="138"/>
      <c r="E127" s="99" t="s">
        <v>113</v>
      </c>
      <c r="F127" s="98" t="s">
        <v>114</v>
      </c>
      <c r="G127" s="125" t="s">
        <v>115</v>
      </c>
      <c r="H127" s="100">
        <v>0.2</v>
      </c>
      <c r="I127" s="100"/>
      <c r="J127" s="213">
        <f>ROUND(I127*H127,3)</f>
        <v>0</v>
      </c>
      <c r="K127" s="214"/>
      <c r="L127" s="214"/>
      <c r="M127" s="214"/>
      <c r="N127" s="141"/>
    </row>
    <row r="128" spans="2:14" s="130" customFormat="1" ht="29.75" customHeight="1" x14ac:dyDescent="0.15">
      <c r="B128" s="131"/>
      <c r="C128" s="129"/>
      <c r="E128" s="133" t="s">
        <v>72</v>
      </c>
      <c r="F128" s="133"/>
      <c r="G128" s="124"/>
      <c r="H128" s="133"/>
      <c r="I128" s="133"/>
      <c r="J128" s="209">
        <f>SUM(J129:M133)</f>
        <v>0</v>
      </c>
      <c r="K128" s="210"/>
      <c r="L128" s="210"/>
      <c r="M128" s="210"/>
      <c r="N128" s="132"/>
    </row>
    <row r="129" spans="2:14" s="136" customFormat="1" ht="31.5" customHeight="1" x14ac:dyDescent="0.15">
      <c r="B129" s="137"/>
      <c r="C129" s="138">
        <v>27</v>
      </c>
      <c r="D129" s="138"/>
      <c r="E129" s="99" t="s">
        <v>173</v>
      </c>
      <c r="F129" s="98" t="s">
        <v>171</v>
      </c>
      <c r="G129" s="125" t="s">
        <v>60</v>
      </c>
      <c r="H129" s="100">
        <v>91.25</v>
      </c>
      <c r="I129" s="109"/>
      <c r="J129" s="207">
        <f t="shared" ref="J129:J133" si="2">ROUND(I129*H129,3)</f>
        <v>0</v>
      </c>
      <c r="K129" s="208"/>
      <c r="L129" s="208"/>
      <c r="M129" s="208"/>
      <c r="N129" s="141"/>
    </row>
    <row r="130" spans="2:14" s="136" customFormat="1" ht="31.5" customHeight="1" x14ac:dyDescent="0.15">
      <c r="B130" s="137"/>
      <c r="C130" s="138">
        <v>29</v>
      </c>
      <c r="D130" s="138"/>
      <c r="E130" s="99">
        <v>6936651300</v>
      </c>
      <c r="F130" s="98" t="s">
        <v>120</v>
      </c>
      <c r="G130" s="99" t="s">
        <v>62</v>
      </c>
      <c r="H130" s="164">
        <v>375.62</v>
      </c>
      <c r="I130" s="164"/>
      <c r="J130" s="207">
        <f t="shared" si="2"/>
        <v>0</v>
      </c>
      <c r="K130" s="208"/>
      <c r="L130" s="208"/>
      <c r="M130" s="208"/>
      <c r="N130" s="141"/>
    </row>
    <row r="131" spans="2:14" s="136" customFormat="1" ht="31.5" customHeight="1" x14ac:dyDescent="0.15">
      <c r="B131" s="137"/>
      <c r="C131" s="103">
        <v>31</v>
      </c>
      <c r="D131" s="138"/>
      <c r="E131" s="99" t="s">
        <v>118</v>
      </c>
      <c r="F131" s="98" t="s">
        <v>119</v>
      </c>
      <c r="G131" s="99" t="s">
        <v>62</v>
      </c>
      <c r="H131" s="164">
        <v>375.62</v>
      </c>
      <c r="I131" s="164"/>
      <c r="J131" s="207">
        <f t="shared" si="2"/>
        <v>0</v>
      </c>
      <c r="K131" s="208"/>
      <c r="L131" s="208"/>
      <c r="M131" s="208"/>
      <c r="N131" s="141"/>
    </row>
    <row r="132" spans="2:14" s="136" customFormat="1" ht="31.5" customHeight="1" x14ac:dyDescent="0.15">
      <c r="B132" s="137"/>
      <c r="C132" s="138">
        <v>32</v>
      </c>
      <c r="D132" s="138"/>
      <c r="E132" s="99" t="s">
        <v>174</v>
      </c>
      <c r="F132" s="98" t="s">
        <v>223</v>
      </c>
      <c r="G132" s="99" t="s">
        <v>121</v>
      </c>
      <c r="H132" s="164">
        <v>84.33</v>
      </c>
      <c r="I132" s="164"/>
      <c r="J132" s="207">
        <f t="shared" si="2"/>
        <v>0</v>
      </c>
      <c r="K132" s="208"/>
      <c r="L132" s="208"/>
      <c r="M132" s="208"/>
      <c r="N132" s="141"/>
    </row>
    <row r="133" spans="2:14" s="136" customFormat="1" ht="31.5" customHeight="1" x14ac:dyDescent="0.15">
      <c r="B133" s="137"/>
      <c r="C133" s="138">
        <v>33</v>
      </c>
      <c r="D133" s="103"/>
      <c r="E133" s="104" t="s">
        <v>175</v>
      </c>
      <c r="F133" s="98" t="s">
        <v>172</v>
      </c>
      <c r="G133" s="106" t="s">
        <v>121</v>
      </c>
      <c r="H133" s="164">
        <v>84.33</v>
      </c>
      <c r="I133" s="143"/>
      <c r="J133" s="211">
        <f t="shared" si="2"/>
        <v>0</v>
      </c>
      <c r="K133" s="212"/>
      <c r="L133" s="212"/>
      <c r="M133" s="212"/>
      <c r="N133" s="141"/>
    </row>
    <row r="134" spans="2:14" s="136" customFormat="1" ht="31.5" customHeight="1" x14ac:dyDescent="0.15">
      <c r="B134" s="137"/>
      <c r="C134" s="129"/>
      <c r="E134" s="102" t="s">
        <v>149</v>
      </c>
      <c r="F134" s="133"/>
      <c r="G134" s="124"/>
      <c r="H134" s="133"/>
      <c r="I134" s="133"/>
      <c r="J134" s="209">
        <f>SUM(J135:M135)</f>
        <v>0</v>
      </c>
      <c r="K134" s="210"/>
      <c r="L134" s="210"/>
      <c r="M134" s="210"/>
      <c r="N134" s="141"/>
    </row>
    <row r="135" spans="2:14" s="136" customFormat="1" ht="31.5" customHeight="1" x14ac:dyDescent="0.15">
      <c r="B135" s="137"/>
      <c r="C135" s="138">
        <v>38</v>
      </c>
      <c r="D135" s="138"/>
      <c r="E135" s="107" t="s">
        <v>176</v>
      </c>
      <c r="F135" s="108" t="s">
        <v>177</v>
      </c>
      <c r="G135" s="126" t="s">
        <v>60</v>
      </c>
      <c r="H135" s="109">
        <v>9.8699999999999992</v>
      </c>
      <c r="I135" s="109"/>
      <c r="J135" s="207">
        <f t="shared" ref="J135" si="3">ROUND(I135*H135,3)</f>
        <v>0</v>
      </c>
      <c r="K135" s="208"/>
      <c r="L135" s="208"/>
      <c r="M135" s="208"/>
      <c r="N135" s="141"/>
    </row>
    <row r="136" spans="2:14" s="130" customFormat="1" ht="29.75" customHeight="1" x14ac:dyDescent="0.15">
      <c r="B136" s="131"/>
      <c r="C136" s="129"/>
      <c r="E136" s="133" t="s">
        <v>73</v>
      </c>
      <c r="F136" s="133"/>
      <c r="G136" s="124"/>
      <c r="H136" s="133"/>
      <c r="I136" s="133"/>
      <c r="J136" s="209">
        <f>SUM(J137:M138)</f>
        <v>0</v>
      </c>
      <c r="K136" s="210"/>
      <c r="L136" s="210"/>
      <c r="M136" s="210"/>
      <c r="N136" s="132"/>
    </row>
    <row r="137" spans="2:14" s="136" customFormat="1" ht="12" x14ac:dyDescent="0.15">
      <c r="B137" s="137"/>
      <c r="C137" s="138">
        <v>43</v>
      </c>
      <c r="D137" s="138"/>
      <c r="E137" s="139" t="s">
        <v>233</v>
      </c>
      <c r="F137" s="142" t="s">
        <v>168</v>
      </c>
      <c r="G137" s="140" t="s">
        <v>124</v>
      </c>
      <c r="H137" s="165">
        <v>8.94</v>
      </c>
      <c r="I137" s="96"/>
      <c r="J137" s="207">
        <f t="shared" ref="J137:J138" si="4">ROUND(I137*H137,3)</f>
        <v>0</v>
      </c>
      <c r="K137" s="208"/>
      <c r="L137" s="208"/>
      <c r="M137" s="208"/>
      <c r="N137" s="141"/>
    </row>
    <row r="138" spans="2:14" s="136" customFormat="1" ht="12" x14ac:dyDescent="0.15">
      <c r="B138" s="137"/>
      <c r="C138" s="138">
        <v>44</v>
      </c>
      <c r="D138" s="138"/>
      <c r="E138" s="139">
        <v>5921954660</v>
      </c>
      <c r="F138" s="142" t="s">
        <v>165</v>
      </c>
      <c r="G138" s="140" t="s">
        <v>121</v>
      </c>
      <c r="H138" s="165">
        <v>78.16</v>
      </c>
      <c r="I138" s="96"/>
      <c r="J138" s="207">
        <f t="shared" si="4"/>
        <v>0</v>
      </c>
      <c r="K138" s="208"/>
      <c r="L138" s="208"/>
      <c r="M138" s="208"/>
      <c r="N138" s="141"/>
    </row>
    <row r="139" spans="2:14" s="136" customFormat="1" ht="13" x14ac:dyDescent="0.15">
      <c r="B139" s="137"/>
      <c r="C139" s="129"/>
      <c r="D139" s="130"/>
      <c r="E139" s="133" t="s">
        <v>187</v>
      </c>
      <c r="F139" s="133"/>
      <c r="G139" s="124"/>
      <c r="H139" s="133"/>
      <c r="I139" s="133"/>
      <c r="J139" s="209">
        <f>SUM(J140:M150)</f>
        <v>0</v>
      </c>
      <c r="K139" s="210"/>
      <c r="L139" s="210"/>
      <c r="M139" s="210"/>
      <c r="N139" s="141"/>
    </row>
    <row r="140" spans="2:14" s="136" customFormat="1" ht="36" x14ac:dyDescent="0.15">
      <c r="B140" s="137"/>
      <c r="C140" s="138">
        <v>54</v>
      </c>
      <c r="D140" s="138"/>
      <c r="E140" s="139" t="s">
        <v>232</v>
      </c>
      <c r="F140" s="142" t="s">
        <v>184</v>
      </c>
      <c r="G140" s="140" t="s">
        <v>122</v>
      </c>
      <c r="H140" s="165">
        <v>1</v>
      </c>
      <c r="I140" s="96"/>
      <c r="J140" s="207">
        <f t="shared" ref="J140:J150" si="5">ROUND(I140*H140,3)</f>
        <v>0</v>
      </c>
      <c r="K140" s="208"/>
      <c r="L140" s="208"/>
      <c r="M140" s="208"/>
      <c r="N140" s="141"/>
    </row>
    <row r="141" spans="2:14" s="136" customFormat="1" ht="36" x14ac:dyDescent="0.15">
      <c r="B141" s="137"/>
      <c r="C141" s="138">
        <v>55</v>
      </c>
      <c r="D141" s="138"/>
      <c r="E141" s="139" t="s">
        <v>190</v>
      </c>
      <c r="F141" s="142" t="s">
        <v>191</v>
      </c>
      <c r="G141" s="140" t="s">
        <v>122</v>
      </c>
      <c r="H141" s="165">
        <v>14</v>
      </c>
      <c r="I141" s="96"/>
      <c r="J141" s="207">
        <f t="shared" si="5"/>
        <v>0</v>
      </c>
      <c r="K141" s="208"/>
      <c r="L141" s="208"/>
      <c r="M141" s="208"/>
      <c r="N141" s="141"/>
    </row>
    <row r="142" spans="2:14" s="136" customFormat="1" ht="31.5" customHeight="1" x14ac:dyDescent="0.15">
      <c r="B142" s="137"/>
      <c r="C142" s="138">
        <v>56</v>
      </c>
      <c r="D142" s="138"/>
      <c r="E142" s="139" t="s">
        <v>194</v>
      </c>
      <c r="F142" s="142" t="s">
        <v>195</v>
      </c>
      <c r="G142" s="140" t="s">
        <v>121</v>
      </c>
      <c r="H142" s="165">
        <v>1</v>
      </c>
      <c r="I142" s="96"/>
      <c r="J142" s="207">
        <f t="shared" si="5"/>
        <v>0</v>
      </c>
      <c r="K142" s="208"/>
      <c r="L142" s="208"/>
      <c r="M142" s="208"/>
      <c r="N142" s="141"/>
    </row>
    <row r="143" spans="2:14" s="136" customFormat="1" ht="36" x14ac:dyDescent="0.15">
      <c r="B143" s="137"/>
      <c r="C143" s="138">
        <v>57</v>
      </c>
      <c r="D143" s="138"/>
      <c r="E143" s="139" t="s">
        <v>196</v>
      </c>
      <c r="F143" s="142" t="s">
        <v>197</v>
      </c>
      <c r="G143" s="140" t="s">
        <v>122</v>
      </c>
      <c r="H143" s="165">
        <v>2</v>
      </c>
      <c r="I143" s="96"/>
      <c r="J143" s="207">
        <f t="shared" si="5"/>
        <v>0</v>
      </c>
      <c r="K143" s="208"/>
      <c r="L143" s="208"/>
      <c r="M143" s="208"/>
      <c r="N143" s="141"/>
    </row>
    <row r="144" spans="2:14" s="136" customFormat="1" ht="36" x14ac:dyDescent="0.15">
      <c r="B144" s="137"/>
      <c r="C144" s="138">
        <v>58</v>
      </c>
      <c r="D144" s="138"/>
      <c r="E144" s="139" t="s">
        <v>198</v>
      </c>
      <c r="F144" s="142" t="s">
        <v>199</v>
      </c>
      <c r="G144" s="140" t="s">
        <v>122</v>
      </c>
      <c r="H144" s="165">
        <v>2</v>
      </c>
      <c r="I144" s="96"/>
      <c r="J144" s="207">
        <f t="shared" si="5"/>
        <v>0</v>
      </c>
      <c r="K144" s="208"/>
      <c r="L144" s="208"/>
      <c r="M144" s="208"/>
      <c r="N144" s="141"/>
    </row>
    <row r="145" spans="2:14" s="136" customFormat="1" ht="36" x14ac:dyDescent="0.15">
      <c r="B145" s="137"/>
      <c r="C145" s="138">
        <v>59</v>
      </c>
      <c r="D145" s="138"/>
      <c r="E145" s="139" t="s">
        <v>200</v>
      </c>
      <c r="F145" s="142" t="s">
        <v>201</v>
      </c>
      <c r="G145" s="140" t="s">
        <v>122</v>
      </c>
      <c r="H145" s="165">
        <v>2</v>
      </c>
      <c r="I145" s="96"/>
      <c r="J145" s="207">
        <f t="shared" si="5"/>
        <v>0</v>
      </c>
      <c r="K145" s="208"/>
      <c r="L145" s="208"/>
      <c r="M145" s="208"/>
      <c r="N145" s="141"/>
    </row>
    <row r="146" spans="2:14" s="136" customFormat="1" ht="36" x14ac:dyDescent="0.15">
      <c r="B146" s="137"/>
      <c r="C146" s="138">
        <v>60</v>
      </c>
      <c r="D146" s="138"/>
      <c r="E146" s="139" t="s">
        <v>166</v>
      </c>
      <c r="F146" s="142" t="s">
        <v>167</v>
      </c>
      <c r="G146" s="140" t="s">
        <v>122</v>
      </c>
      <c r="H146" s="165">
        <v>2</v>
      </c>
      <c r="I146" s="96"/>
      <c r="J146" s="207">
        <f t="shared" si="5"/>
        <v>0</v>
      </c>
      <c r="K146" s="208"/>
      <c r="L146" s="208"/>
      <c r="M146" s="208"/>
      <c r="N146" s="141"/>
    </row>
    <row r="147" spans="2:14" s="136" customFormat="1" ht="12" x14ac:dyDescent="0.15">
      <c r="B147" s="137"/>
      <c r="C147" s="138">
        <v>61</v>
      </c>
      <c r="D147" s="138"/>
      <c r="E147" s="139" t="s">
        <v>202</v>
      </c>
      <c r="F147" s="142" t="s">
        <v>203</v>
      </c>
      <c r="G147" s="140" t="s">
        <v>122</v>
      </c>
      <c r="H147" s="165">
        <v>2</v>
      </c>
      <c r="I147" s="96"/>
      <c r="J147" s="207">
        <f t="shared" si="5"/>
        <v>0</v>
      </c>
      <c r="K147" s="208"/>
      <c r="L147" s="208"/>
      <c r="M147" s="208"/>
      <c r="N147" s="141"/>
    </row>
    <row r="148" spans="2:14" s="136" customFormat="1" ht="24" x14ac:dyDescent="0.15">
      <c r="B148" s="137"/>
      <c r="C148" s="138">
        <v>62</v>
      </c>
      <c r="D148" s="138"/>
      <c r="E148" s="139" t="s">
        <v>185</v>
      </c>
      <c r="F148" s="142" t="s">
        <v>186</v>
      </c>
      <c r="G148" s="140" t="s">
        <v>122</v>
      </c>
      <c r="H148" s="165">
        <v>2</v>
      </c>
      <c r="I148" s="96"/>
      <c r="J148" s="207">
        <f t="shared" si="5"/>
        <v>0</v>
      </c>
      <c r="K148" s="208"/>
      <c r="L148" s="208"/>
      <c r="M148" s="208"/>
      <c r="N148" s="141"/>
    </row>
    <row r="149" spans="2:14" s="136" customFormat="1" ht="31.5" customHeight="1" x14ac:dyDescent="0.15">
      <c r="B149" s="137"/>
      <c r="C149" s="138">
        <v>63</v>
      </c>
      <c r="D149" s="138"/>
      <c r="E149" s="139" t="s">
        <v>188</v>
      </c>
      <c r="F149" s="142" t="s">
        <v>189</v>
      </c>
      <c r="G149" s="140" t="s">
        <v>121</v>
      </c>
      <c r="H149" s="165">
        <v>82.62</v>
      </c>
      <c r="I149" s="96"/>
      <c r="J149" s="207">
        <f t="shared" si="5"/>
        <v>0</v>
      </c>
      <c r="K149" s="208"/>
      <c r="L149" s="208"/>
      <c r="M149" s="208"/>
      <c r="N149" s="141"/>
    </row>
    <row r="150" spans="2:14" s="136" customFormat="1" ht="40.5" customHeight="1" x14ac:dyDescent="0.15">
      <c r="B150" s="137"/>
      <c r="C150" s="138">
        <v>64</v>
      </c>
      <c r="D150" s="138"/>
      <c r="E150" s="139" t="s">
        <v>192</v>
      </c>
      <c r="F150" s="142" t="s">
        <v>193</v>
      </c>
      <c r="G150" s="140" t="s">
        <v>122</v>
      </c>
      <c r="H150" s="165">
        <v>2</v>
      </c>
      <c r="I150" s="96"/>
      <c r="J150" s="207">
        <f t="shared" si="5"/>
        <v>0</v>
      </c>
      <c r="K150" s="208"/>
      <c r="L150" s="208"/>
      <c r="M150" s="208"/>
      <c r="N150" s="141"/>
    </row>
    <row r="151" spans="2:14" s="130" customFormat="1" ht="29.75" customHeight="1" x14ac:dyDescent="0.15">
      <c r="B151" s="131"/>
      <c r="E151" s="133" t="s">
        <v>74</v>
      </c>
      <c r="F151" s="133"/>
      <c r="G151" s="124"/>
      <c r="H151" s="133"/>
      <c r="I151" s="133"/>
      <c r="J151" s="209">
        <f>SUM(J153:M158)</f>
        <v>0</v>
      </c>
      <c r="K151" s="210"/>
      <c r="L151" s="210"/>
      <c r="M151" s="210"/>
      <c r="N151" s="132"/>
    </row>
    <row r="152" spans="2:14" s="130" customFormat="1" ht="29.75" customHeight="1" x14ac:dyDescent="0.15">
      <c r="B152" s="131"/>
      <c r="C152" s="138">
        <v>65</v>
      </c>
      <c r="D152" s="172"/>
      <c r="E152" s="173" t="s">
        <v>125</v>
      </c>
      <c r="F152" s="171" t="s">
        <v>238</v>
      </c>
      <c r="G152" s="174" t="s">
        <v>124</v>
      </c>
      <c r="H152" s="175">
        <v>219.05500000000001</v>
      </c>
      <c r="I152" s="170"/>
      <c r="J152" s="234">
        <f t="shared" ref="J152" si="6">ROUND(I152*H152,3)</f>
        <v>0</v>
      </c>
      <c r="K152" s="235"/>
      <c r="L152" s="235"/>
      <c r="M152" s="235"/>
      <c r="N152" s="132"/>
    </row>
    <row r="153" spans="2:14" s="136" customFormat="1" ht="24" x14ac:dyDescent="0.15">
      <c r="B153" s="137"/>
      <c r="C153" s="138">
        <v>66</v>
      </c>
      <c r="D153" s="138"/>
      <c r="E153" s="139" t="s">
        <v>125</v>
      </c>
      <c r="F153" s="142" t="s">
        <v>126</v>
      </c>
      <c r="G153" s="140" t="s">
        <v>124</v>
      </c>
      <c r="H153" s="165">
        <f>H157*20</f>
        <v>4381.0999999999995</v>
      </c>
      <c r="I153" s="170"/>
      <c r="J153" s="207">
        <f t="shared" ref="J153:J158" si="7">ROUND(I153*H153,3)</f>
        <v>0</v>
      </c>
      <c r="K153" s="208"/>
      <c r="L153" s="208"/>
      <c r="M153" s="208"/>
      <c r="N153" s="141"/>
    </row>
    <row r="154" spans="2:14" s="136" customFormat="1" ht="36" x14ac:dyDescent="0.15">
      <c r="B154" s="137"/>
      <c r="C154" s="138">
        <v>67</v>
      </c>
      <c r="D154" s="138"/>
      <c r="E154" s="139" t="s">
        <v>216</v>
      </c>
      <c r="F154" s="142" t="s">
        <v>217</v>
      </c>
      <c r="G154" s="140" t="s">
        <v>62</v>
      </c>
      <c r="H154" s="165">
        <v>101.8</v>
      </c>
      <c r="I154" s="96"/>
      <c r="J154" s="207">
        <f t="shared" si="7"/>
        <v>0</v>
      </c>
      <c r="K154" s="208"/>
      <c r="L154" s="208"/>
      <c r="M154" s="208"/>
      <c r="N154" s="141"/>
    </row>
    <row r="155" spans="2:14" s="136" customFormat="1" ht="36" x14ac:dyDescent="0.15">
      <c r="B155" s="137"/>
      <c r="C155" s="138">
        <v>68</v>
      </c>
      <c r="D155" s="138"/>
      <c r="E155" s="139" t="s">
        <v>218</v>
      </c>
      <c r="F155" s="142" t="s">
        <v>219</v>
      </c>
      <c r="G155" s="140" t="s">
        <v>62</v>
      </c>
      <c r="H155" s="165">
        <v>101.8</v>
      </c>
      <c r="I155" s="96"/>
      <c r="J155" s="207">
        <f t="shared" si="7"/>
        <v>0</v>
      </c>
      <c r="K155" s="208"/>
      <c r="L155" s="208"/>
      <c r="M155" s="208"/>
      <c r="N155" s="141"/>
    </row>
    <row r="156" spans="2:14" s="136" customFormat="1" ht="36" x14ac:dyDescent="0.15">
      <c r="B156" s="137"/>
      <c r="C156" s="138">
        <v>69</v>
      </c>
      <c r="D156" s="103"/>
      <c r="E156" s="104" t="s">
        <v>235</v>
      </c>
      <c r="F156" s="105" t="s">
        <v>236</v>
      </c>
      <c r="G156" s="106" t="s">
        <v>121</v>
      </c>
      <c r="H156" s="165">
        <v>78.16</v>
      </c>
      <c r="I156" s="143"/>
      <c r="J156" s="211">
        <f t="shared" si="7"/>
        <v>0</v>
      </c>
      <c r="K156" s="212"/>
      <c r="L156" s="212"/>
      <c r="M156" s="212"/>
      <c r="N156" s="141"/>
    </row>
    <row r="157" spans="2:14" s="136" customFormat="1" ht="36" x14ac:dyDescent="0.15">
      <c r="B157" s="137"/>
      <c r="C157" s="138">
        <v>70</v>
      </c>
      <c r="D157" s="138"/>
      <c r="E157" s="139" t="s">
        <v>160</v>
      </c>
      <c r="F157" s="142" t="s">
        <v>224</v>
      </c>
      <c r="G157" s="140" t="s">
        <v>124</v>
      </c>
      <c r="H157" s="165">
        <f>H120*1.5+H158*2.5</f>
        <v>219.05499999999998</v>
      </c>
      <c r="I157" s="96"/>
      <c r="J157" s="207">
        <f t="shared" si="7"/>
        <v>0</v>
      </c>
      <c r="K157" s="208"/>
      <c r="L157" s="208"/>
      <c r="M157" s="208"/>
      <c r="N157" s="141"/>
    </row>
    <row r="158" spans="2:14" s="136" customFormat="1" ht="36" x14ac:dyDescent="0.15">
      <c r="B158" s="137"/>
      <c r="C158" s="138">
        <v>72</v>
      </c>
      <c r="D158" s="138"/>
      <c r="E158" s="139" t="s">
        <v>161</v>
      </c>
      <c r="F158" s="142" t="s">
        <v>162</v>
      </c>
      <c r="G158" s="140" t="s">
        <v>60</v>
      </c>
      <c r="H158" s="165">
        <v>9.19</v>
      </c>
      <c r="I158" s="96"/>
      <c r="J158" s="207">
        <f t="shared" si="7"/>
        <v>0</v>
      </c>
      <c r="K158" s="208"/>
      <c r="L158" s="208"/>
      <c r="M158" s="208"/>
      <c r="N158" s="141"/>
    </row>
    <row r="159" spans="2:14" s="130" customFormat="1" ht="29.75" customHeight="1" x14ac:dyDescent="0.15">
      <c r="B159" s="131"/>
      <c r="C159" s="128"/>
      <c r="E159" s="133" t="s">
        <v>75</v>
      </c>
      <c r="F159" s="133"/>
      <c r="G159" s="124"/>
      <c r="H159" s="133"/>
      <c r="I159" s="133"/>
      <c r="J159" s="209">
        <f>SUM(J160)</f>
        <v>0</v>
      </c>
      <c r="K159" s="210"/>
      <c r="L159" s="210"/>
      <c r="M159" s="210"/>
      <c r="N159" s="132"/>
    </row>
    <row r="160" spans="2:14" s="136" customFormat="1" ht="44.25" customHeight="1" x14ac:dyDescent="0.15">
      <c r="B160" s="137"/>
      <c r="C160" s="138">
        <v>73</v>
      </c>
      <c r="D160" s="138"/>
      <c r="E160" s="139" t="s">
        <v>129</v>
      </c>
      <c r="F160" s="142" t="s">
        <v>130</v>
      </c>
      <c r="G160" s="140" t="s">
        <v>124</v>
      </c>
      <c r="H160" s="165">
        <v>306.51</v>
      </c>
      <c r="I160" s="170"/>
      <c r="J160" s="207">
        <f>ROUND(I160*H160,3)</f>
        <v>0</v>
      </c>
      <c r="K160" s="208"/>
      <c r="L160" s="208"/>
      <c r="M160" s="208"/>
      <c r="N160" s="141"/>
    </row>
    <row r="161" spans="2:14" s="136" customFormat="1" ht="44.25" customHeight="1" x14ac:dyDescent="0.15">
      <c r="B161" s="137"/>
      <c r="C161" s="128"/>
      <c r="D161" s="128"/>
      <c r="E161" s="133" t="s">
        <v>206</v>
      </c>
      <c r="F161" s="133" t="s">
        <v>207</v>
      </c>
      <c r="G161" s="134"/>
      <c r="H161" s="135"/>
      <c r="I161" s="135"/>
      <c r="J161" s="209">
        <f>SUM(J162:M165)</f>
        <v>0</v>
      </c>
      <c r="K161" s="210"/>
      <c r="L161" s="210"/>
      <c r="M161" s="210"/>
      <c r="N161" s="141"/>
    </row>
    <row r="162" spans="2:14" s="136" customFormat="1" ht="36" x14ac:dyDescent="0.15">
      <c r="B162" s="137"/>
      <c r="C162" s="138">
        <v>74</v>
      </c>
      <c r="D162" s="138"/>
      <c r="E162" s="139" t="s">
        <v>208</v>
      </c>
      <c r="F162" s="142" t="s">
        <v>209</v>
      </c>
      <c r="G162" s="140" t="s">
        <v>210</v>
      </c>
      <c r="H162" s="165">
        <v>1</v>
      </c>
      <c r="I162" s="96"/>
      <c r="J162" s="207">
        <f t="shared" ref="J162:J165" si="8">ROUND(I162*H162,3)</f>
        <v>0</v>
      </c>
      <c r="K162" s="208"/>
      <c r="L162" s="208"/>
      <c r="M162" s="208"/>
      <c r="N162" s="141"/>
    </row>
    <row r="163" spans="2:14" s="136" customFormat="1" ht="24" x14ac:dyDescent="0.15">
      <c r="B163" s="137"/>
      <c r="C163" s="138">
        <v>75</v>
      </c>
      <c r="D163" s="138"/>
      <c r="E163" s="139" t="s">
        <v>211</v>
      </c>
      <c r="F163" s="142" t="s">
        <v>212</v>
      </c>
      <c r="G163" s="140" t="s">
        <v>210</v>
      </c>
      <c r="H163" s="165">
        <v>1</v>
      </c>
      <c r="I163" s="96"/>
      <c r="J163" s="207">
        <f t="shared" si="8"/>
        <v>0</v>
      </c>
      <c r="K163" s="208"/>
      <c r="L163" s="208"/>
      <c r="M163" s="208"/>
      <c r="N163" s="141"/>
    </row>
    <row r="164" spans="2:14" s="136" customFormat="1" ht="24" x14ac:dyDescent="0.15">
      <c r="B164" s="137"/>
      <c r="C164" s="138">
        <v>76</v>
      </c>
      <c r="D164" s="138"/>
      <c r="E164" s="139" t="s">
        <v>213</v>
      </c>
      <c r="F164" s="142" t="s">
        <v>214</v>
      </c>
      <c r="G164" s="140" t="s">
        <v>210</v>
      </c>
      <c r="H164" s="165">
        <v>1</v>
      </c>
      <c r="I164" s="96"/>
      <c r="J164" s="207">
        <f t="shared" si="8"/>
        <v>0</v>
      </c>
      <c r="K164" s="208"/>
      <c r="L164" s="208"/>
      <c r="M164" s="208"/>
      <c r="N164" s="141"/>
    </row>
    <row r="165" spans="2:14" s="130" customFormat="1" ht="24" x14ac:dyDescent="0.15">
      <c r="B165" s="131"/>
      <c r="C165" s="138">
        <v>78</v>
      </c>
      <c r="D165" s="138"/>
      <c r="E165" s="139" t="s">
        <v>220</v>
      </c>
      <c r="F165" s="142" t="s">
        <v>221</v>
      </c>
      <c r="G165" s="140" t="s">
        <v>210</v>
      </c>
      <c r="H165" s="165">
        <v>1</v>
      </c>
      <c r="I165" s="96"/>
      <c r="J165" s="207">
        <f t="shared" si="8"/>
        <v>0</v>
      </c>
      <c r="K165" s="208"/>
      <c r="L165" s="208"/>
      <c r="M165" s="208"/>
      <c r="N165" s="132"/>
    </row>
    <row r="166" spans="2:14" s="136" customFormat="1" x14ac:dyDescent="0.15">
      <c r="B166" s="47"/>
      <c r="C166" s="48"/>
      <c r="D166" s="48"/>
      <c r="E166" s="48"/>
      <c r="F166" s="48"/>
      <c r="G166" s="118"/>
      <c r="H166" s="48"/>
      <c r="I166" s="48"/>
      <c r="J166" s="48"/>
      <c r="K166" s="48"/>
      <c r="L166" s="48"/>
      <c r="M166" s="48"/>
      <c r="N166" s="49"/>
    </row>
  </sheetData>
  <mergeCells count="103">
    <mergeCell ref="G1:H1"/>
    <mergeCell ref="C2:M2"/>
    <mergeCell ref="C4:M4"/>
    <mergeCell ref="F6:L6"/>
    <mergeCell ref="K8:L8"/>
    <mergeCell ref="K10:L10"/>
    <mergeCell ref="J152:M152"/>
    <mergeCell ref="K20:L20"/>
    <mergeCell ref="E23:I23"/>
    <mergeCell ref="J26:L26"/>
    <mergeCell ref="J27:L27"/>
    <mergeCell ref="J29:L29"/>
    <mergeCell ref="J31:L31"/>
    <mergeCell ref="K11:L11"/>
    <mergeCell ref="K13:L13"/>
    <mergeCell ref="K14:L14"/>
    <mergeCell ref="K16:L16"/>
    <mergeCell ref="K17:L17"/>
    <mergeCell ref="K19:L19"/>
    <mergeCell ref="F73:L73"/>
    <mergeCell ref="J75:L75"/>
    <mergeCell ref="J77:M77"/>
    <mergeCell ref="J78:M78"/>
    <mergeCell ref="C80:F80"/>
    <mergeCell ref="J80:M80"/>
    <mergeCell ref="J32:L32"/>
    <mergeCell ref="J33:L33"/>
    <mergeCell ref="J34:L34"/>
    <mergeCell ref="J35:L35"/>
    <mergeCell ref="I37:L37"/>
    <mergeCell ref="C71:M71"/>
    <mergeCell ref="J88:M88"/>
    <mergeCell ref="J89:M89"/>
    <mergeCell ref="J90:M90"/>
    <mergeCell ref="J92:M92"/>
    <mergeCell ref="I94:M94"/>
    <mergeCell ref="C100:M100"/>
    <mergeCell ref="J82:M82"/>
    <mergeCell ref="J83:M83"/>
    <mergeCell ref="J84:M84"/>
    <mergeCell ref="J85:M85"/>
    <mergeCell ref="J86:M86"/>
    <mergeCell ref="J87:M87"/>
    <mergeCell ref="J111:M111"/>
    <mergeCell ref="J112:M112"/>
    <mergeCell ref="J113:M113"/>
    <mergeCell ref="J114:M114"/>
    <mergeCell ref="J115:M115"/>
    <mergeCell ref="J116:M116"/>
    <mergeCell ref="F102:L102"/>
    <mergeCell ref="J104:L104"/>
    <mergeCell ref="J106:M106"/>
    <mergeCell ref="J107:M107"/>
    <mergeCell ref="J109:M109"/>
    <mergeCell ref="J110:M110"/>
    <mergeCell ref="J122:M122"/>
    <mergeCell ref="J123:M123"/>
    <mergeCell ref="J124:M124"/>
    <mergeCell ref="J125:M125"/>
    <mergeCell ref="J126:M126"/>
    <mergeCell ref="J127:M127"/>
    <mergeCell ref="J117:M117"/>
    <mergeCell ref="J118:M118"/>
    <mergeCell ref="J119:M119"/>
    <mergeCell ref="J120:M120"/>
    <mergeCell ref="J121:M121"/>
    <mergeCell ref="J134:M134"/>
    <mergeCell ref="J135:M135"/>
    <mergeCell ref="J136:M136"/>
    <mergeCell ref="J137:M137"/>
    <mergeCell ref="J138:M138"/>
    <mergeCell ref="J139:M139"/>
    <mergeCell ref="J128:M128"/>
    <mergeCell ref="J129:M129"/>
    <mergeCell ref="J130:M130"/>
    <mergeCell ref="J131:M131"/>
    <mergeCell ref="J132:M132"/>
    <mergeCell ref="J133:M133"/>
    <mergeCell ref="J146:M146"/>
    <mergeCell ref="J147:M147"/>
    <mergeCell ref="J148:M148"/>
    <mergeCell ref="J149:M149"/>
    <mergeCell ref="J150:M150"/>
    <mergeCell ref="J151:M151"/>
    <mergeCell ref="J140:M140"/>
    <mergeCell ref="J141:M141"/>
    <mergeCell ref="J142:M142"/>
    <mergeCell ref="J143:M143"/>
    <mergeCell ref="J144:M144"/>
    <mergeCell ref="J145:M145"/>
    <mergeCell ref="J165:M165"/>
    <mergeCell ref="J159:M159"/>
    <mergeCell ref="J160:M160"/>
    <mergeCell ref="J161:M161"/>
    <mergeCell ref="J162:M162"/>
    <mergeCell ref="J163:M163"/>
    <mergeCell ref="J164:M164"/>
    <mergeCell ref="J153:M153"/>
    <mergeCell ref="J154:M154"/>
    <mergeCell ref="J155:M155"/>
    <mergeCell ref="J156:M156"/>
    <mergeCell ref="J157:M157"/>
    <mergeCell ref="J158:M158"/>
  </mergeCells>
  <hyperlinks>
    <hyperlink ref="F1" location="C2" tooltip="Krycí list rozpočtu" display="1) Krycí list rozpočtu" xr:uid="{00000000-0004-0000-0100-000000000000}"/>
    <hyperlink ref="G1:H1" location="C85" tooltip="Rekapitulácia rozpočtu" display="2) Rekapitulácia rozpočtu" xr:uid="{00000000-0004-0000-0100-000001000000}"/>
    <hyperlink ref="I1" location="C113" tooltip="Rozpočet" display="3) Rozpočet" xr:uid="{00000000-0004-0000-01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86"/>
  <sheetViews>
    <sheetView showGridLines="0" zoomScale="129" zoomScaleNormal="129" zoomScalePageLayoutView="129" workbookViewId="0">
      <pane ySplit="1" topLeftCell="A101" activePane="bottomLeft" state="frozen"/>
      <selection pane="bottomLeft" activeCell="I113" sqref="I113"/>
    </sheetView>
  </sheetViews>
  <sheetFormatPr baseColWidth="10" defaultColWidth="8.75" defaultRowHeight="11" x14ac:dyDescent="0.15"/>
  <cols>
    <col min="1" max="1" width="8.25" style="146" customWidth="1"/>
    <col min="2" max="2" width="1.75" style="146" customWidth="1"/>
    <col min="3" max="4" width="4.25" style="146" customWidth="1"/>
    <col min="5" max="5" width="17.25" style="146" customWidth="1"/>
    <col min="6" max="6" width="43.25" style="146" bestFit="1" customWidth="1"/>
    <col min="7" max="7" width="5.25" style="127" customWidth="1"/>
    <col min="8" max="8" width="11.5" style="146" customWidth="1"/>
    <col min="9" max="9" width="12" style="146" customWidth="1"/>
    <col min="10" max="10" width="6" style="146" customWidth="1"/>
    <col min="11" max="11" width="2" style="146" customWidth="1"/>
    <col min="12" max="12" width="12.5" style="146" customWidth="1"/>
    <col min="13" max="13" width="4.25" style="146" customWidth="1"/>
    <col min="14" max="14" width="1.75" style="146" customWidth="1"/>
    <col min="15" max="16384" width="8.75" style="146"/>
  </cols>
  <sheetData>
    <row r="1" spans="1:14" ht="21.75" customHeight="1" x14ac:dyDescent="0.15">
      <c r="A1" s="91"/>
      <c r="B1" s="88"/>
      <c r="C1" s="88"/>
      <c r="D1" s="89" t="s">
        <v>1</v>
      </c>
      <c r="E1" s="88"/>
      <c r="F1" s="90" t="s">
        <v>134</v>
      </c>
      <c r="G1" s="232"/>
      <c r="H1" s="232"/>
      <c r="I1" s="90" t="s">
        <v>135</v>
      </c>
      <c r="J1" s="88"/>
      <c r="K1" s="89" t="s">
        <v>59</v>
      </c>
      <c r="L1" s="88"/>
      <c r="M1" s="88"/>
      <c r="N1" s="88"/>
    </row>
    <row r="2" spans="1:14" ht="37" customHeight="1" x14ac:dyDescent="0.15">
      <c r="C2" s="198" t="s">
        <v>4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7" customHeight="1" x14ac:dyDescent="0.15">
      <c r="B3" s="12"/>
      <c r="C3" s="13"/>
      <c r="D3" s="13"/>
      <c r="E3" s="13"/>
      <c r="F3" s="13"/>
      <c r="G3" s="110"/>
      <c r="H3" s="13"/>
      <c r="I3" s="13"/>
      <c r="J3" s="13"/>
      <c r="K3" s="13"/>
      <c r="L3" s="13"/>
      <c r="M3" s="13"/>
      <c r="N3" s="14"/>
    </row>
    <row r="4" spans="1:14" ht="37" customHeight="1" x14ac:dyDescent="0.15">
      <c r="B4" s="15"/>
      <c r="C4" s="192" t="s">
        <v>63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7"/>
    </row>
    <row r="5" spans="1:14" ht="7" customHeight="1" x14ac:dyDescent="0.15">
      <c r="B5" s="15"/>
      <c r="C5" s="147"/>
      <c r="D5" s="147"/>
      <c r="E5" s="147"/>
      <c r="F5" s="147"/>
      <c r="G5" s="111"/>
      <c r="H5" s="147"/>
      <c r="I5" s="147"/>
      <c r="J5" s="147"/>
      <c r="K5" s="147"/>
      <c r="L5" s="147"/>
      <c r="M5" s="147"/>
      <c r="N5" s="17"/>
    </row>
    <row r="6" spans="1:14" s="136" customFormat="1" ht="32.75" customHeight="1" x14ac:dyDescent="0.15">
      <c r="B6" s="24"/>
      <c r="C6" s="149"/>
      <c r="D6" s="20" t="s">
        <v>10</v>
      </c>
      <c r="E6" s="149"/>
      <c r="F6" s="202" t="s">
        <v>222</v>
      </c>
      <c r="G6" s="177"/>
      <c r="H6" s="177"/>
      <c r="I6" s="177"/>
      <c r="J6" s="177"/>
      <c r="K6" s="177"/>
      <c r="L6" s="177"/>
      <c r="M6" s="149"/>
      <c r="N6" s="26"/>
    </row>
    <row r="7" spans="1:14" s="136" customFormat="1" ht="14.5" customHeight="1" x14ac:dyDescent="0.15">
      <c r="B7" s="24"/>
      <c r="C7" s="149"/>
      <c r="D7" s="21" t="s">
        <v>11</v>
      </c>
      <c r="E7" s="149"/>
      <c r="F7" s="148" t="s">
        <v>2</v>
      </c>
      <c r="G7" s="112"/>
      <c r="H7" s="149"/>
      <c r="I7" s="149"/>
      <c r="J7" s="149"/>
      <c r="K7" s="148" t="s">
        <v>2</v>
      </c>
      <c r="L7" s="149"/>
      <c r="M7" s="149"/>
      <c r="N7" s="26"/>
    </row>
    <row r="8" spans="1:14" s="136" customFormat="1" ht="14.5" customHeight="1" x14ac:dyDescent="0.15">
      <c r="B8" s="24"/>
      <c r="C8" s="149"/>
      <c r="D8" s="21" t="s">
        <v>13</v>
      </c>
      <c r="E8" s="149"/>
      <c r="F8" s="148" t="s">
        <v>14</v>
      </c>
      <c r="G8" s="112"/>
      <c r="H8" s="149"/>
      <c r="I8" s="149"/>
      <c r="J8" s="149"/>
      <c r="K8" s="233"/>
      <c r="L8" s="177"/>
      <c r="M8" s="149"/>
      <c r="N8" s="26"/>
    </row>
    <row r="9" spans="1:14" s="136" customFormat="1" ht="11" customHeight="1" x14ac:dyDescent="0.15">
      <c r="B9" s="24"/>
      <c r="C9" s="149"/>
      <c r="D9" s="149"/>
      <c r="E9" s="149"/>
      <c r="F9" s="149"/>
      <c r="G9" s="112"/>
      <c r="H9" s="149"/>
      <c r="I9" s="149"/>
      <c r="J9" s="149"/>
      <c r="K9" s="149"/>
      <c r="L9" s="149"/>
      <c r="M9" s="149"/>
      <c r="N9" s="26"/>
    </row>
    <row r="10" spans="1:14" s="136" customFormat="1" ht="14.5" customHeight="1" x14ac:dyDescent="0.15">
      <c r="B10" s="24"/>
      <c r="C10" s="149"/>
      <c r="D10" s="21" t="s">
        <v>16</v>
      </c>
      <c r="E10" s="149"/>
      <c r="F10" s="149"/>
      <c r="G10" s="112"/>
      <c r="H10" s="149"/>
      <c r="I10" s="149"/>
      <c r="J10" s="149"/>
      <c r="K10" s="201" t="str">
        <f>IF('Rekapitulácia stavby'!AN10="","",'Rekapitulácia stavby'!AN10)</f>
        <v/>
      </c>
      <c r="L10" s="177"/>
      <c r="M10" s="149"/>
      <c r="N10" s="26"/>
    </row>
    <row r="11" spans="1:14" s="136" customFormat="1" ht="18" customHeight="1" x14ac:dyDescent="0.15">
      <c r="B11" s="24"/>
      <c r="C11" s="149"/>
      <c r="D11" s="149"/>
      <c r="E11" s="148" t="str">
        <f>IF('Rekapitulácia stavby'!E11="","",'Rekapitulácia stavby'!E11)</f>
        <v xml:space="preserve"> </v>
      </c>
      <c r="F11" s="149"/>
      <c r="G11" s="112"/>
      <c r="H11" s="149"/>
      <c r="I11" s="149"/>
      <c r="J11" s="149"/>
      <c r="K11" s="201" t="str">
        <f>IF('Rekapitulácia stavby'!AN11="","",'Rekapitulácia stavby'!AN11)</f>
        <v/>
      </c>
      <c r="L11" s="177"/>
      <c r="M11" s="149"/>
      <c r="N11" s="26"/>
    </row>
    <row r="12" spans="1:14" s="136" customFormat="1" ht="7" customHeight="1" x14ac:dyDescent="0.15">
      <c r="B12" s="24"/>
      <c r="C12" s="149"/>
      <c r="D12" s="149"/>
      <c r="E12" s="149"/>
      <c r="F12" s="149"/>
      <c r="G12" s="112"/>
      <c r="H12" s="149"/>
      <c r="I12" s="149"/>
      <c r="J12" s="149"/>
      <c r="K12" s="149"/>
      <c r="L12" s="149"/>
      <c r="M12" s="149"/>
      <c r="N12" s="26"/>
    </row>
    <row r="13" spans="1:14" s="136" customFormat="1" ht="14.5" customHeight="1" x14ac:dyDescent="0.15">
      <c r="B13" s="24"/>
      <c r="C13" s="149"/>
      <c r="D13" s="21" t="s">
        <v>19</v>
      </c>
      <c r="E13" s="149"/>
      <c r="F13" s="149"/>
      <c r="G13" s="112"/>
      <c r="H13" s="149"/>
      <c r="I13" s="149"/>
      <c r="J13" s="149"/>
      <c r="K13" s="201" t="str">
        <f>IF('Rekapitulácia stavby'!AN13="","",'Rekapitulácia stavby'!AN13)</f>
        <v/>
      </c>
      <c r="L13" s="177"/>
      <c r="M13" s="149"/>
      <c r="N13" s="26"/>
    </row>
    <row r="14" spans="1:14" s="136" customFormat="1" ht="18" customHeight="1" x14ac:dyDescent="0.15">
      <c r="B14" s="24"/>
      <c r="C14" s="149"/>
      <c r="D14" s="149"/>
      <c r="E14" s="148" t="str">
        <f>IF('Rekapitulácia stavby'!E14="","",'Rekapitulácia stavby'!E14)</f>
        <v xml:space="preserve"> </v>
      </c>
      <c r="F14" s="149"/>
      <c r="G14" s="112"/>
      <c r="H14" s="149"/>
      <c r="I14" s="149"/>
      <c r="J14" s="149"/>
      <c r="K14" s="201" t="str">
        <f>IF('Rekapitulácia stavby'!AN14="","",'Rekapitulácia stavby'!AN14)</f>
        <v/>
      </c>
      <c r="L14" s="177"/>
      <c r="M14" s="149"/>
      <c r="N14" s="26"/>
    </row>
    <row r="15" spans="1:14" s="136" customFormat="1" ht="7" customHeight="1" x14ac:dyDescent="0.15">
      <c r="B15" s="24"/>
      <c r="C15" s="149"/>
      <c r="D15" s="149"/>
      <c r="E15" s="149"/>
      <c r="F15" s="149"/>
      <c r="G15" s="112"/>
      <c r="H15" s="149"/>
      <c r="I15" s="149"/>
      <c r="J15" s="149"/>
      <c r="K15" s="149"/>
      <c r="L15" s="149"/>
      <c r="M15" s="149"/>
      <c r="N15" s="26"/>
    </row>
    <row r="16" spans="1:14" s="136" customFormat="1" ht="14.5" customHeight="1" x14ac:dyDescent="0.15">
      <c r="B16" s="24"/>
      <c r="C16" s="149"/>
      <c r="D16" s="21" t="s">
        <v>20</v>
      </c>
      <c r="E16" s="149"/>
      <c r="F16" s="149"/>
      <c r="G16" s="112"/>
      <c r="H16" s="149"/>
      <c r="I16" s="149"/>
      <c r="J16" s="149"/>
      <c r="K16" s="201" t="str">
        <f>IF('Rekapitulácia stavby'!AN16="","",'Rekapitulácia stavby'!AN16)</f>
        <v/>
      </c>
      <c r="L16" s="177"/>
      <c r="M16" s="149"/>
      <c r="N16" s="26"/>
    </row>
    <row r="17" spans="2:18" s="136" customFormat="1" ht="18" customHeight="1" x14ac:dyDescent="0.15">
      <c r="B17" s="24"/>
      <c r="C17" s="149"/>
      <c r="D17" s="149"/>
      <c r="E17" s="148" t="str">
        <f>IF('Rekapitulácia stavby'!E17="","",'Rekapitulácia stavby'!E17)</f>
        <v xml:space="preserve"> </v>
      </c>
      <c r="F17" s="149"/>
      <c r="G17" s="112"/>
      <c r="H17" s="149"/>
      <c r="I17" s="149"/>
      <c r="J17" s="149"/>
      <c r="K17" s="201" t="str">
        <f>IF('Rekapitulácia stavby'!AN17="","",'Rekapitulácia stavby'!AN17)</f>
        <v/>
      </c>
      <c r="L17" s="177"/>
      <c r="M17" s="149"/>
      <c r="N17" s="26"/>
    </row>
    <row r="18" spans="2:18" s="136" customFormat="1" ht="7" customHeight="1" x14ac:dyDescent="0.15">
      <c r="B18" s="24"/>
      <c r="C18" s="149"/>
      <c r="D18" s="149"/>
      <c r="E18" s="149"/>
      <c r="F18" s="149"/>
      <c r="G18" s="112"/>
      <c r="H18" s="149"/>
      <c r="I18" s="149"/>
      <c r="J18" s="149"/>
      <c r="K18" s="149"/>
      <c r="L18" s="149"/>
      <c r="M18" s="149"/>
      <c r="N18" s="26"/>
    </row>
    <row r="19" spans="2:18" s="136" customFormat="1" ht="14.5" customHeight="1" x14ac:dyDescent="0.15">
      <c r="B19" s="24"/>
      <c r="C19" s="149"/>
      <c r="D19" s="21" t="s">
        <v>23</v>
      </c>
      <c r="E19" s="149"/>
      <c r="F19" s="149"/>
      <c r="G19" s="112"/>
      <c r="H19" s="149"/>
      <c r="I19" s="149"/>
      <c r="J19" s="149"/>
      <c r="K19" s="201" t="str">
        <f>IF('Rekapitulácia stavby'!AN19="","",'Rekapitulácia stavby'!AN19)</f>
        <v/>
      </c>
      <c r="L19" s="177"/>
      <c r="M19" s="149"/>
      <c r="N19" s="26"/>
    </row>
    <row r="20" spans="2:18" s="136" customFormat="1" ht="18" customHeight="1" x14ac:dyDescent="0.15">
      <c r="B20" s="24"/>
      <c r="C20" s="149"/>
      <c r="D20" s="149"/>
      <c r="E20" s="148" t="str">
        <f>IF('Rekapitulácia stavby'!E20="","",'Rekapitulácia stavby'!E20)</f>
        <v xml:space="preserve"> </v>
      </c>
      <c r="F20" s="149"/>
      <c r="G20" s="112"/>
      <c r="H20" s="149"/>
      <c r="I20" s="149"/>
      <c r="J20" s="149"/>
      <c r="K20" s="236"/>
      <c r="L20" s="177"/>
      <c r="M20" s="149"/>
      <c r="N20" s="26"/>
    </row>
    <row r="21" spans="2:18" s="136" customFormat="1" ht="7" customHeight="1" x14ac:dyDescent="0.15">
      <c r="B21" s="24"/>
      <c r="C21" s="149"/>
      <c r="D21" s="149"/>
      <c r="E21" s="149"/>
      <c r="F21" s="149"/>
      <c r="G21" s="112"/>
      <c r="H21" s="149"/>
      <c r="I21" s="149"/>
      <c r="J21" s="149"/>
      <c r="K21" s="149"/>
      <c r="L21" s="149"/>
      <c r="M21" s="149"/>
      <c r="N21" s="26"/>
    </row>
    <row r="22" spans="2:18" s="136" customFormat="1" ht="14.5" customHeight="1" x14ac:dyDescent="0.15">
      <c r="B22" s="24"/>
      <c r="C22" s="149"/>
      <c r="D22" s="21" t="s">
        <v>24</v>
      </c>
      <c r="E22" s="149"/>
      <c r="F22" s="149"/>
      <c r="G22" s="112"/>
      <c r="H22" s="149"/>
      <c r="I22" s="149"/>
      <c r="J22" s="149"/>
      <c r="K22" s="149"/>
      <c r="L22" s="149"/>
      <c r="M22" s="149"/>
      <c r="N22" s="26"/>
    </row>
    <row r="23" spans="2:18" s="136" customFormat="1" ht="22.5" customHeight="1" x14ac:dyDescent="0.15">
      <c r="B23" s="24"/>
      <c r="C23" s="149"/>
      <c r="D23" s="149"/>
      <c r="E23" s="203" t="s">
        <v>2</v>
      </c>
      <c r="F23" s="177"/>
      <c r="G23" s="177"/>
      <c r="H23" s="177"/>
      <c r="I23" s="177"/>
      <c r="J23" s="149"/>
      <c r="K23" s="149"/>
      <c r="L23" s="149"/>
      <c r="M23" s="149"/>
      <c r="N23" s="26"/>
    </row>
    <row r="24" spans="2:18" s="136" customFormat="1" ht="7" customHeight="1" x14ac:dyDescent="0.15">
      <c r="B24" s="24"/>
      <c r="C24" s="149"/>
      <c r="D24" s="149"/>
      <c r="E24" s="149"/>
      <c r="F24" s="149"/>
      <c r="G24" s="112"/>
      <c r="H24" s="149"/>
      <c r="I24" s="149"/>
      <c r="J24" s="149"/>
      <c r="K24" s="149"/>
      <c r="L24" s="149"/>
      <c r="M24" s="149"/>
      <c r="N24" s="26"/>
    </row>
    <row r="25" spans="2:18" s="136" customFormat="1" ht="7" customHeight="1" x14ac:dyDescent="0.15">
      <c r="B25" s="24"/>
      <c r="C25" s="149"/>
      <c r="D25" s="93"/>
      <c r="E25" s="93"/>
      <c r="F25" s="93"/>
      <c r="G25" s="113"/>
      <c r="H25" s="93"/>
      <c r="I25" s="93"/>
      <c r="J25" s="93"/>
      <c r="K25" s="93"/>
      <c r="L25" s="93"/>
      <c r="M25" s="149"/>
      <c r="N25" s="26"/>
    </row>
    <row r="26" spans="2:18" s="136" customFormat="1" ht="14.5" customHeight="1" x14ac:dyDescent="0.15">
      <c r="B26" s="24"/>
      <c r="C26" s="149"/>
      <c r="D26" s="72" t="s">
        <v>64</v>
      </c>
      <c r="E26" s="149"/>
      <c r="F26" s="149"/>
      <c r="G26" s="112"/>
      <c r="H26" s="149"/>
      <c r="I26" s="149"/>
      <c r="J26" s="237">
        <f>J82+J92</f>
        <v>0</v>
      </c>
      <c r="K26" s="177"/>
      <c r="L26" s="177"/>
      <c r="M26" s="149"/>
      <c r="N26" s="26"/>
      <c r="R26" s="144"/>
    </row>
    <row r="27" spans="2:18" s="136" customFormat="1" ht="14.5" customHeight="1" x14ac:dyDescent="0.15">
      <c r="B27" s="24"/>
      <c r="C27" s="149"/>
      <c r="D27" s="23" t="s">
        <v>65</v>
      </c>
      <c r="E27" s="149"/>
      <c r="F27" s="149"/>
      <c r="G27" s="112"/>
      <c r="H27" s="149"/>
      <c r="I27" s="149"/>
      <c r="J27" s="177">
        <v>0</v>
      </c>
      <c r="K27" s="177"/>
      <c r="L27" s="177"/>
      <c r="M27" s="149"/>
      <c r="N27" s="26"/>
    </row>
    <row r="28" spans="2:18" s="136" customFormat="1" ht="7" customHeight="1" x14ac:dyDescent="0.15">
      <c r="B28" s="24"/>
      <c r="C28" s="149"/>
      <c r="D28" s="149"/>
      <c r="E28" s="149"/>
      <c r="F28" s="149"/>
      <c r="G28" s="112"/>
      <c r="H28" s="149"/>
      <c r="I28" s="149"/>
      <c r="J28" s="149"/>
      <c r="K28" s="149"/>
      <c r="L28" s="149"/>
      <c r="M28" s="149"/>
      <c r="N28" s="26"/>
    </row>
    <row r="29" spans="2:18" s="136" customFormat="1" ht="25.25" customHeight="1" x14ac:dyDescent="0.15">
      <c r="B29" s="24"/>
      <c r="C29" s="149"/>
      <c r="D29" s="73" t="s">
        <v>27</v>
      </c>
      <c r="E29" s="149"/>
      <c r="F29" s="149"/>
      <c r="G29" s="112"/>
      <c r="H29" s="149"/>
      <c r="I29" s="149"/>
      <c r="J29" s="177"/>
      <c r="K29" s="177"/>
      <c r="L29" s="177"/>
      <c r="M29" s="149"/>
      <c r="N29" s="26"/>
    </row>
    <row r="30" spans="2:18" s="136" customFormat="1" ht="7" customHeight="1" x14ac:dyDescent="0.15">
      <c r="B30" s="24"/>
      <c r="C30" s="149"/>
      <c r="D30" s="93"/>
      <c r="E30" s="93"/>
      <c r="F30" s="93"/>
      <c r="G30" s="113"/>
      <c r="H30" s="93"/>
      <c r="I30" s="93"/>
      <c r="J30" s="93"/>
      <c r="K30" s="93"/>
      <c r="L30" s="93"/>
      <c r="M30" s="149"/>
      <c r="N30" s="26"/>
    </row>
    <row r="31" spans="2:18" s="136" customFormat="1" ht="14.5" customHeight="1" x14ac:dyDescent="0.15">
      <c r="B31" s="24"/>
      <c r="C31" s="149"/>
      <c r="D31" s="31" t="s">
        <v>28</v>
      </c>
      <c r="E31" s="31" t="s">
        <v>29</v>
      </c>
      <c r="F31" s="145">
        <v>0.2</v>
      </c>
      <c r="G31" s="112"/>
      <c r="H31" s="149"/>
      <c r="I31" s="149"/>
      <c r="J31" s="237">
        <f>0.2*J26</f>
        <v>0</v>
      </c>
      <c r="K31" s="177"/>
      <c r="L31" s="177"/>
      <c r="M31" s="149"/>
      <c r="N31" s="26"/>
    </row>
    <row r="32" spans="2:18" s="136" customFormat="1" ht="14.5" customHeight="1" x14ac:dyDescent="0.15">
      <c r="B32" s="24"/>
      <c r="C32" s="149"/>
      <c r="D32" s="149"/>
      <c r="E32" s="31" t="s">
        <v>31</v>
      </c>
      <c r="F32" s="145">
        <v>0.2</v>
      </c>
      <c r="G32" s="112"/>
      <c r="H32" s="149"/>
      <c r="I32" s="149"/>
      <c r="J32" s="177"/>
      <c r="K32" s="177"/>
      <c r="L32" s="177"/>
      <c r="M32" s="149"/>
      <c r="N32" s="26"/>
    </row>
    <row r="33" spans="2:14" s="136" customFormat="1" ht="14.5" hidden="1" customHeight="1" x14ac:dyDescent="0.15">
      <c r="B33" s="24"/>
      <c r="C33" s="149"/>
      <c r="D33" s="149"/>
      <c r="E33" s="31" t="s">
        <v>32</v>
      </c>
      <c r="F33" s="145">
        <v>0.2</v>
      </c>
      <c r="G33" s="112"/>
      <c r="H33" s="149"/>
      <c r="I33" s="149"/>
      <c r="J33" s="177"/>
      <c r="K33" s="177"/>
      <c r="L33" s="177"/>
      <c r="M33" s="149"/>
      <c r="N33" s="26"/>
    </row>
    <row r="34" spans="2:14" s="136" customFormat="1" ht="14.5" hidden="1" customHeight="1" x14ac:dyDescent="0.15">
      <c r="B34" s="24"/>
      <c r="C34" s="149"/>
      <c r="D34" s="149"/>
      <c r="E34" s="31" t="s">
        <v>33</v>
      </c>
      <c r="F34" s="145">
        <v>0.2</v>
      </c>
      <c r="G34" s="112"/>
      <c r="H34" s="149"/>
      <c r="I34" s="149"/>
      <c r="J34" s="177"/>
      <c r="K34" s="177"/>
      <c r="L34" s="177"/>
      <c r="M34" s="149"/>
      <c r="N34" s="26"/>
    </row>
    <row r="35" spans="2:14" s="136" customFormat="1" ht="14.5" hidden="1" customHeight="1" x14ac:dyDescent="0.15">
      <c r="B35" s="24"/>
      <c r="C35" s="149"/>
      <c r="D35" s="149"/>
      <c r="E35" s="31" t="s">
        <v>34</v>
      </c>
      <c r="F35" s="145">
        <v>0</v>
      </c>
      <c r="G35" s="112"/>
      <c r="H35" s="149"/>
      <c r="I35" s="149"/>
      <c r="J35" s="177"/>
      <c r="K35" s="177"/>
      <c r="L35" s="177"/>
      <c r="M35" s="149"/>
      <c r="N35" s="26"/>
    </row>
    <row r="36" spans="2:14" s="136" customFormat="1" ht="7" customHeight="1" x14ac:dyDescent="0.15">
      <c r="B36" s="24"/>
      <c r="C36" s="149"/>
      <c r="D36" s="149"/>
      <c r="E36" s="149"/>
      <c r="F36" s="149"/>
      <c r="G36" s="112"/>
      <c r="H36" s="149"/>
      <c r="I36" s="149"/>
      <c r="J36" s="149"/>
      <c r="K36" s="149"/>
      <c r="L36" s="149"/>
      <c r="M36" s="149"/>
      <c r="N36" s="26"/>
    </row>
    <row r="37" spans="2:14" s="136" customFormat="1" ht="25.25" customHeight="1" x14ac:dyDescent="0.15">
      <c r="B37" s="24"/>
      <c r="C37" s="154"/>
      <c r="D37" s="74" t="s">
        <v>35</v>
      </c>
      <c r="E37" s="150"/>
      <c r="F37" s="150"/>
      <c r="G37" s="114"/>
      <c r="H37" s="150"/>
      <c r="I37" s="231">
        <f>J26+J31</f>
        <v>0</v>
      </c>
      <c r="J37" s="185"/>
      <c r="K37" s="185"/>
      <c r="L37" s="187"/>
      <c r="M37" s="154"/>
      <c r="N37" s="26"/>
    </row>
    <row r="38" spans="2:14" s="136" customFormat="1" ht="14.5" customHeight="1" x14ac:dyDescent="0.15">
      <c r="B38" s="24"/>
      <c r="C38" s="149"/>
      <c r="D38" s="149"/>
      <c r="E38" s="149"/>
      <c r="F38" s="149"/>
      <c r="G38" s="112"/>
      <c r="H38" s="149"/>
      <c r="I38" s="149"/>
      <c r="J38" s="149"/>
      <c r="K38" s="149"/>
      <c r="L38" s="149"/>
      <c r="M38" s="149"/>
      <c r="N38" s="26"/>
    </row>
    <row r="39" spans="2:14" s="136" customFormat="1" ht="14.5" customHeight="1" x14ac:dyDescent="0.15">
      <c r="B39" s="24"/>
      <c r="C39" s="149"/>
      <c r="D39" s="149"/>
      <c r="E39" s="149"/>
      <c r="F39" s="149"/>
      <c r="G39" s="112"/>
      <c r="H39" s="149"/>
      <c r="I39" s="149"/>
      <c r="J39" s="149"/>
      <c r="K39" s="149"/>
      <c r="L39" s="149"/>
      <c r="M39" s="149"/>
      <c r="N39" s="26"/>
    </row>
    <row r="40" spans="2:14" x14ac:dyDescent="0.15">
      <c r="B40" s="15"/>
      <c r="C40" s="147"/>
      <c r="D40" s="147"/>
      <c r="E40" s="147"/>
      <c r="F40" s="147"/>
      <c r="G40" s="111"/>
      <c r="H40" s="147"/>
      <c r="I40" s="147"/>
      <c r="J40" s="147"/>
      <c r="K40" s="147"/>
      <c r="L40" s="147"/>
      <c r="M40" s="147"/>
      <c r="N40" s="17"/>
    </row>
    <row r="41" spans="2:14" x14ac:dyDescent="0.15">
      <c r="B41" s="15"/>
      <c r="C41" s="147"/>
      <c r="D41" s="147"/>
      <c r="E41" s="147"/>
      <c r="F41" s="147"/>
      <c r="G41" s="111"/>
      <c r="H41" s="147"/>
      <c r="I41" s="147"/>
      <c r="J41" s="147"/>
      <c r="K41" s="147"/>
      <c r="L41" s="147"/>
      <c r="M41" s="147"/>
      <c r="N41" s="17"/>
    </row>
    <row r="42" spans="2:14" x14ac:dyDescent="0.15">
      <c r="B42" s="15"/>
      <c r="C42" s="147"/>
      <c r="D42" s="147"/>
      <c r="E42" s="147"/>
      <c r="F42" s="147"/>
      <c r="G42" s="111"/>
      <c r="H42" s="147"/>
      <c r="I42" s="147"/>
      <c r="J42" s="147"/>
      <c r="K42" s="147"/>
      <c r="L42" s="147"/>
      <c r="M42" s="147"/>
      <c r="N42" s="17"/>
    </row>
    <row r="43" spans="2:14" x14ac:dyDescent="0.15">
      <c r="B43" s="15"/>
      <c r="C43" s="147"/>
      <c r="D43" s="147"/>
      <c r="E43" s="147"/>
      <c r="F43" s="147"/>
      <c r="G43" s="111"/>
      <c r="H43" s="147"/>
      <c r="I43" s="147"/>
      <c r="J43" s="147"/>
      <c r="K43" s="147"/>
      <c r="L43" s="147"/>
      <c r="M43" s="147"/>
      <c r="N43" s="17"/>
    </row>
    <row r="44" spans="2:14" x14ac:dyDescent="0.15">
      <c r="B44" s="15"/>
      <c r="C44" s="147"/>
      <c r="D44" s="147"/>
      <c r="E44" s="147"/>
      <c r="F44" s="147"/>
      <c r="G44" s="111"/>
      <c r="H44" s="147"/>
      <c r="I44" s="147"/>
      <c r="J44" s="147"/>
      <c r="K44" s="147"/>
      <c r="L44" s="147"/>
      <c r="M44" s="147"/>
      <c r="N44" s="17"/>
    </row>
    <row r="45" spans="2:14" s="136" customFormat="1" ht="13" x14ac:dyDescent="0.15">
      <c r="B45" s="24"/>
      <c r="C45" s="149"/>
      <c r="D45" s="38" t="s">
        <v>38</v>
      </c>
      <c r="E45" s="93"/>
      <c r="F45" s="93"/>
      <c r="G45" s="115" t="s">
        <v>39</v>
      </c>
      <c r="H45" s="93"/>
      <c r="I45" s="93"/>
      <c r="J45" s="93"/>
      <c r="K45" s="93"/>
      <c r="L45" s="40"/>
      <c r="M45" s="149"/>
      <c r="N45" s="26"/>
    </row>
    <row r="46" spans="2:14" x14ac:dyDescent="0.15">
      <c r="B46" s="15"/>
      <c r="C46" s="147"/>
      <c r="D46" s="41"/>
      <c r="E46" s="147"/>
      <c r="F46" s="147"/>
      <c r="G46" s="116"/>
      <c r="H46" s="147"/>
      <c r="I46" s="147"/>
      <c r="J46" s="147"/>
      <c r="K46" s="147"/>
      <c r="L46" s="42"/>
      <c r="M46" s="147"/>
      <c r="N46" s="17"/>
    </row>
    <row r="47" spans="2:14" x14ac:dyDescent="0.15">
      <c r="B47" s="15"/>
      <c r="C47" s="147"/>
      <c r="D47" s="41"/>
      <c r="E47" s="147"/>
      <c r="F47" s="147"/>
      <c r="G47" s="116"/>
      <c r="H47" s="147"/>
      <c r="I47" s="147"/>
      <c r="J47" s="147"/>
      <c r="K47" s="147"/>
      <c r="L47" s="42"/>
      <c r="M47" s="147"/>
      <c r="N47" s="17"/>
    </row>
    <row r="48" spans="2:14" x14ac:dyDescent="0.15">
      <c r="B48" s="15"/>
      <c r="C48" s="147"/>
      <c r="D48" s="41"/>
      <c r="E48" s="147"/>
      <c r="F48" s="147"/>
      <c r="G48" s="116"/>
      <c r="H48" s="147"/>
      <c r="I48" s="147"/>
      <c r="J48" s="147"/>
      <c r="K48" s="147"/>
      <c r="L48" s="42"/>
      <c r="M48" s="147"/>
      <c r="N48" s="17"/>
    </row>
    <row r="49" spans="2:14" x14ac:dyDescent="0.15">
      <c r="B49" s="15"/>
      <c r="C49" s="147"/>
      <c r="D49" s="41"/>
      <c r="E49" s="147"/>
      <c r="F49" s="147"/>
      <c r="G49" s="116"/>
      <c r="H49" s="147"/>
      <c r="I49" s="147"/>
      <c r="J49" s="147"/>
      <c r="K49" s="147"/>
      <c r="L49" s="42"/>
      <c r="M49" s="147"/>
      <c r="N49" s="17"/>
    </row>
    <row r="50" spans="2:14" x14ac:dyDescent="0.15">
      <c r="B50" s="15"/>
      <c r="C50" s="147"/>
      <c r="D50" s="41"/>
      <c r="E50" s="147"/>
      <c r="F50" s="147"/>
      <c r="G50" s="116"/>
      <c r="H50" s="147"/>
      <c r="I50" s="147"/>
      <c r="J50" s="147"/>
      <c r="K50" s="147"/>
      <c r="L50" s="42"/>
      <c r="M50" s="147"/>
      <c r="N50" s="17"/>
    </row>
    <row r="51" spans="2:14" x14ac:dyDescent="0.15">
      <c r="B51" s="15"/>
      <c r="C51" s="147"/>
      <c r="D51" s="41"/>
      <c r="E51" s="147"/>
      <c r="F51" s="147"/>
      <c r="G51" s="116"/>
      <c r="H51" s="147"/>
      <c r="I51" s="147"/>
      <c r="J51" s="147"/>
      <c r="K51" s="147"/>
      <c r="L51" s="42"/>
      <c r="M51" s="147"/>
      <c r="N51" s="17"/>
    </row>
    <row r="52" spans="2:14" x14ac:dyDescent="0.15">
      <c r="B52" s="15"/>
      <c r="C52" s="147"/>
      <c r="D52" s="41"/>
      <c r="E52" s="147"/>
      <c r="F52" s="147"/>
      <c r="G52" s="116"/>
      <c r="H52" s="147"/>
      <c r="I52" s="147"/>
      <c r="J52" s="147"/>
      <c r="K52" s="147"/>
      <c r="L52" s="42"/>
      <c r="M52" s="147"/>
      <c r="N52" s="17"/>
    </row>
    <row r="53" spans="2:14" x14ac:dyDescent="0.15">
      <c r="B53" s="15"/>
      <c r="C53" s="147"/>
      <c r="D53" s="41"/>
      <c r="E53" s="147"/>
      <c r="F53" s="147"/>
      <c r="G53" s="116"/>
      <c r="H53" s="147"/>
      <c r="I53" s="147"/>
      <c r="J53" s="147"/>
      <c r="K53" s="147"/>
      <c r="L53" s="42"/>
      <c r="M53" s="147"/>
      <c r="N53" s="17"/>
    </row>
    <row r="54" spans="2:14" s="136" customFormat="1" ht="13" x14ac:dyDescent="0.15">
      <c r="B54" s="24"/>
      <c r="C54" s="149"/>
      <c r="D54" s="43" t="s">
        <v>40</v>
      </c>
      <c r="E54" s="44"/>
      <c r="F54" s="44"/>
      <c r="G54" s="117" t="s">
        <v>40</v>
      </c>
      <c r="H54" s="44"/>
      <c r="I54" s="44"/>
      <c r="J54" s="45" t="s">
        <v>41</v>
      </c>
      <c r="K54" s="44"/>
      <c r="L54" s="46"/>
      <c r="M54" s="149"/>
      <c r="N54" s="26"/>
    </row>
    <row r="55" spans="2:14" x14ac:dyDescent="0.15">
      <c r="B55" s="15"/>
      <c r="C55" s="147"/>
      <c r="D55" s="147"/>
      <c r="E55" s="147"/>
      <c r="F55" s="147"/>
      <c r="G55" s="111"/>
      <c r="H55" s="147"/>
      <c r="I55" s="147"/>
      <c r="J55" s="147"/>
      <c r="K55" s="147"/>
      <c r="L55" s="147"/>
      <c r="M55" s="147"/>
      <c r="N55" s="17"/>
    </row>
    <row r="56" spans="2:14" s="136" customFormat="1" ht="13" x14ac:dyDescent="0.15">
      <c r="B56" s="24"/>
      <c r="C56" s="149"/>
      <c r="D56" s="38" t="s">
        <v>42</v>
      </c>
      <c r="E56" s="93"/>
      <c r="F56" s="93"/>
      <c r="G56" s="115" t="s">
        <v>43</v>
      </c>
      <c r="H56" s="93"/>
      <c r="I56" s="93"/>
      <c r="J56" s="93"/>
      <c r="K56" s="93"/>
      <c r="L56" s="40"/>
      <c r="M56" s="149"/>
      <c r="N56" s="26"/>
    </row>
    <row r="57" spans="2:14" x14ac:dyDescent="0.15">
      <c r="B57" s="15"/>
      <c r="C57" s="147"/>
      <c r="D57" s="41"/>
      <c r="E57" s="147"/>
      <c r="F57" s="147"/>
      <c r="G57" s="116"/>
      <c r="H57" s="147"/>
      <c r="I57" s="147"/>
      <c r="J57" s="147"/>
      <c r="K57" s="147"/>
      <c r="L57" s="42"/>
      <c r="M57" s="147"/>
      <c r="N57" s="17"/>
    </row>
    <row r="58" spans="2:14" x14ac:dyDescent="0.15">
      <c r="B58" s="15"/>
      <c r="C58" s="147"/>
      <c r="D58" s="41"/>
      <c r="E58" s="147"/>
      <c r="F58" s="147"/>
      <c r="G58" s="116"/>
      <c r="H58" s="147"/>
      <c r="I58" s="147"/>
      <c r="J58" s="147"/>
      <c r="K58" s="147"/>
      <c r="L58" s="42"/>
      <c r="M58" s="147"/>
      <c r="N58" s="17"/>
    </row>
    <row r="59" spans="2:14" x14ac:dyDescent="0.15">
      <c r="B59" s="15"/>
      <c r="C59" s="147"/>
      <c r="D59" s="41"/>
      <c r="E59" s="147"/>
      <c r="F59" s="147"/>
      <c r="G59" s="116"/>
      <c r="H59" s="147"/>
      <c r="I59" s="147"/>
      <c r="J59" s="147"/>
      <c r="K59" s="147"/>
      <c r="L59" s="42"/>
      <c r="M59" s="147"/>
      <c r="N59" s="17"/>
    </row>
    <row r="60" spans="2:14" x14ac:dyDescent="0.15">
      <c r="B60" s="15"/>
      <c r="C60" s="147"/>
      <c r="D60" s="41"/>
      <c r="E60" s="147"/>
      <c r="F60" s="147"/>
      <c r="G60" s="116"/>
      <c r="H60" s="147"/>
      <c r="I60" s="147"/>
      <c r="J60" s="147"/>
      <c r="K60" s="147"/>
      <c r="L60" s="42"/>
      <c r="M60" s="147"/>
      <c r="N60" s="17"/>
    </row>
    <row r="61" spans="2:14" x14ac:dyDescent="0.15">
      <c r="B61" s="15"/>
      <c r="C61" s="147"/>
      <c r="D61" s="41"/>
      <c r="E61" s="147"/>
      <c r="F61" s="147"/>
      <c r="G61" s="116"/>
      <c r="H61" s="147"/>
      <c r="I61" s="147"/>
      <c r="J61" s="147"/>
      <c r="K61" s="147"/>
      <c r="L61" s="42"/>
      <c r="M61" s="147"/>
      <c r="N61" s="17"/>
    </row>
    <row r="62" spans="2:14" x14ac:dyDescent="0.15">
      <c r="B62" s="15"/>
      <c r="C62" s="147"/>
      <c r="D62" s="41"/>
      <c r="E62" s="147"/>
      <c r="F62" s="147"/>
      <c r="G62" s="116"/>
      <c r="H62" s="147"/>
      <c r="I62" s="147"/>
      <c r="J62" s="147"/>
      <c r="K62" s="147"/>
      <c r="L62" s="42"/>
      <c r="M62" s="147"/>
      <c r="N62" s="17"/>
    </row>
    <row r="63" spans="2:14" x14ac:dyDescent="0.15">
      <c r="B63" s="15"/>
      <c r="C63" s="147"/>
      <c r="D63" s="41"/>
      <c r="E63" s="147"/>
      <c r="F63" s="147"/>
      <c r="G63" s="116"/>
      <c r="H63" s="147"/>
      <c r="I63" s="147"/>
      <c r="J63" s="147"/>
      <c r="K63" s="147"/>
      <c r="L63" s="42"/>
      <c r="M63" s="147"/>
      <c r="N63" s="17"/>
    </row>
    <row r="64" spans="2:14" x14ac:dyDescent="0.15">
      <c r="B64" s="15"/>
      <c r="C64" s="147"/>
      <c r="D64" s="41"/>
      <c r="E64" s="147"/>
      <c r="F64" s="147"/>
      <c r="G64" s="116"/>
      <c r="H64" s="147"/>
      <c r="I64" s="147"/>
      <c r="J64" s="147"/>
      <c r="K64" s="147"/>
      <c r="L64" s="42"/>
      <c r="M64" s="147"/>
      <c r="N64" s="17"/>
    </row>
    <row r="65" spans="2:14" s="136" customFormat="1" ht="13" x14ac:dyDescent="0.15">
      <c r="B65" s="24"/>
      <c r="C65" s="149"/>
      <c r="D65" s="43" t="s">
        <v>40</v>
      </c>
      <c r="E65" s="44"/>
      <c r="F65" s="44"/>
      <c r="G65" s="117" t="s">
        <v>40</v>
      </c>
      <c r="H65" s="44"/>
      <c r="I65" s="44"/>
      <c r="J65" s="45" t="s">
        <v>41</v>
      </c>
      <c r="K65" s="44"/>
      <c r="L65" s="46"/>
      <c r="M65" s="149"/>
      <c r="N65" s="26"/>
    </row>
    <row r="66" spans="2:14" s="136" customFormat="1" ht="14.5" customHeight="1" x14ac:dyDescent="0.15">
      <c r="B66" s="47"/>
      <c r="C66" s="48"/>
      <c r="D66" s="48"/>
      <c r="E66" s="48"/>
      <c r="F66" s="48"/>
      <c r="G66" s="118"/>
      <c r="H66" s="48"/>
      <c r="I66" s="48"/>
      <c r="J66" s="48"/>
      <c r="K66" s="48"/>
      <c r="L66" s="48"/>
      <c r="M66" s="48"/>
      <c r="N66" s="49"/>
    </row>
    <row r="70" spans="2:14" s="136" customFormat="1" ht="7" customHeight="1" x14ac:dyDescent="0.15">
      <c r="B70" s="50"/>
      <c r="C70" s="51"/>
      <c r="D70" s="51"/>
      <c r="E70" s="51"/>
      <c r="F70" s="51"/>
      <c r="G70" s="119"/>
      <c r="H70" s="51"/>
      <c r="I70" s="51"/>
      <c r="J70" s="51"/>
      <c r="K70" s="51"/>
      <c r="L70" s="51"/>
      <c r="M70" s="51"/>
      <c r="N70" s="52"/>
    </row>
    <row r="71" spans="2:14" s="136" customFormat="1" ht="37" customHeight="1" x14ac:dyDescent="0.15">
      <c r="B71" s="24"/>
      <c r="C71" s="192" t="s">
        <v>66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26"/>
    </row>
    <row r="72" spans="2:14" s="136" customFormat="1" ht="7" customHeight="1" x14ac:dyDescent="0.15">
      <c r="B72" s="24"/>
      <c r="C72" s="149"/>
      <c r="D72" s="149"/>
      <c r="E72" s="149"/>
      <c r="F72" s="149"/>
      <c r="G72" s="112"/>
      <c r="H72" s="149"/>
      <c r="I72" s="149"/>
      <c r="J72" s="149"/>
      <c r="K72" s="149"/>
      <c r="L72" s="149"/>
      <c r="M72" s="149"/>
      <c r="N72" s="26"/>
    </row>
    <row r="73" spans="2:14" s="136" customFormat="1" ht="37" customHeight="1" x14ac:dyDescent="0.15">
      <c r="B73" s="24"/>
      <c r="C73" s="57" t="s">
        <v>10</v>
      </c>
      <c r="D73" s="149"/>
      <c r="E73" s="149"/>
      <c r="F73" s="193" t="str">
        <f>F6</f>
        <v>PROJEKT OPATRENÍ V OBCI ORAVSKÁ JASENICA NA PRISPÔSOBOVANIE SA ZMENE KLÍMY EKOSYSTÉMOVÝMI PRÍSTUPMI</v>
      </c>
      <c r="G73" s="177"/>
      <c r="H73" s="177"/>
      <c r="I73" s="177"/>
      <c r="J73" s="177"/>
      <c r="K73" s="177"/>
      <c r="L73" s="177"/>
      <c r="M73" s="149"/>
      <c r="N73" s="26"/>
    </row>
    <row r="74" spans="2:14" s="136" customFormat="1" ht="7" customHeight="1" x14ac:dyDescent="0.15">
      <c r="B74" s="24"/>
      <c r="C74" s="149"/>
      <c r="D74" s="149"/>
      <c r="E74" s="149"/>
      <c r="F74" s="149"/>
      <c r="G74" s="112"/>
      <c r="H74" s="149"/>
      <c r="I74" s="149"/>
      <c r="J74" s="149"/>
      <c r="K74" s="149"/>
      <c r="L74" s="149"/>
      <c r="M74" s="149"/>
      <c r="N74" s="26"/>
    </row>
    <row r="75" spans="2:14" s="136" customFormat="1" ht="18" customHeight="1" x14ac:dyDescent="0.15">
      <c r="B75" s="24"/>
      <c r="C75" s="21" t="s">
        <v>13</v>
      </c>
      <c r="D75" s="149"/>
      <c r="E75" s="149"/>
      <c r="F75" s="148" t="str">
        <f>F8</f>
        <v xml:space="preserve"> </v>
      </c>
      <c r="G75" s="112"/>
      <c r="H75" s="21" t="s">
        <v>15</v>
      </c>
      <c r="I75" s="149"/>
      <c r="J75" s="177"/>
      <c r="K75" s="177"/>
      <c r="L75" s="177"/>
      <c r="M75" s="149"/>
      <c r="N75" s="26"/>
    </row>
    <row r="76" spans="2:14" s="136" customFormat="1" ht="7" customHeight="1" x14ac:dyDescent="0.15">
      <c r="B76" s="24"/>
      <c r="C76" s="149"/>
      <c r="D76" s="149"/>
      <c r="E76" s="149"/>
      <c r="F76" s="149"/>
      <c r="G76" s="112"/>
      <c r="H76" s="149"/>
      <c r="I76" s="149"/>
      <c r="J76" s="149"/>
      <c r="K76" s="149"/>
      <c r="L76" s="149"/>
      <c r="M76" s="149"/>
      <c r="N76" s="26"/>
    </row>
    <row r="77" spans="2:14" s="136" customFormat="1" ht="12" x14ac:dyDescent="0.15">
      <c r="B77" s="24"/>
      <c r="C77" s="21" t="s">
        <v>16</v>
      </c>
      <c r="D77" s="149"/>
      <c r="E77" s="149"/>
      <c r="F77" s="148" t="str">
        <f>E11</f>
        <v xml:space="preserve"> </v>
      </c>
      <c r="G77" s="112"/>
      <c r="H77" s="21" t="s">
        <v>20</v>
      </c>
      <c r="I77" s="149"/>
      <c r="J77" s="177"/>
      <c r="K77" s="177"/>
      <c r="L77" s="177"/>
      <c r="M77" s="177"/>
      <c r="N77" s="26"/>
    </row>
    <row r="78" spans="2:14" s="136" customFormat="1" ht="14.5" customHeight="1" x14ac:dyDescent="0.15">
      <c r="B78" s="24"/>
      <c r="C78" s="21" t="s">
        <v>19</v>
      </c>
      <c r="D78" s="149"/>
      <c r="E78" s="149"/>
      <c r="F78" s="148" t="str">
        <f>IF(E14="","",E14)</f>
        <v xml:space="preserve"> </v>
      </c>
      <c r="G78" s="112"/>
      <c r="H78" s="21" t="s">
        <v>23</v>
      </c>
      <c r="I78" s="149"/>
      <c r="J78" s="177"/>
      <c r="K78" s="177"/>
      <c r="L78" s="177"/>
      <c r="M78" s="177"/>
      <c r="N78" s="26"/>
    </row>
    <row r="79" spans="2:14" s="136" customFormat="1" ht="10.25" customHeight="1" x14ac:dyDescent="0.15">
      <c r="B79" s="24"/>
      <c r="C79" s="149"/>
      <c r="D79" s="149"/>
      <c r="E79" s="149"/>
      <c r="F79" s="149"/>
      <c r="G79" s="112"/>
      <c r="H79" s="149"/>
      <c r="I79" s="149"/>
      <c r="J79" s="149"/>
      <c r="K79" s="149"/>
      <c r="L79" s="149"/>
      <c r="M79" s="149"/>
      <c r="N79" s="26"/>
    </row>
    <row r="80" spans="2:14" s="136" customFormat="1" ht="29.25" customHeight="1" x14ac:dyDescent="0.15">
      <c r="B80" s="24"/>
      <c r="C80" s="230" t="s">
        <v>67</v>
      </c>
      <c r="D80" s="227"/>
      <c r="E80" s="227"/>
      <c r="F80" s="227"/>
      <c r="G80" s="120"/>
      <c r="H80" s="154"/>
      <c r="I80" s="154"/>
      <c r="J80" s="230" t="s">
        <v>68</v>
      </c>
      <c r="K80" s="177"/>
      <c r="L80" s="177"/>
      <c r="M80" s="177"/>
      <c r="N80" s="26"/>
    </row>
    <row r="81" spans="2:14" s="136" customFormat="1" ht="10.25" customHeight="1" x14ac:dyDescent="0.15">
      <c r="B81" s="24"/>
      <c r="C81" s="149"/>
      <c r="D81" s="149"/>
      <c r="E81" s="149"/>
      <c r="F81" s="149"/>
      <c r="G81" s="112"/>
      <c r="H81" s="149"/>
      <c r="I81" s="149"/>
      <c r="J81" s="149"/>
      <c r="K81" s="149"/>
      <c r="L81" s="149"/>
      <c r="M81" s="149"/>
      <c r="N81" s="26"/>
    </row>
    <row r="82" spans="2:14" s="136" customFormat="1" ht="29.25" customHeight="1" x14ac:dyDescent="0.15">
      <c r="B82" s="24"/>
      <c r="C82" s="75" t="s">
        <v>69</v>
      </c>
      <c r="D82" s="149"/>
      <c r="E82" s="149"/>
      <c r="F82" s="149"/>
      <c r="G82" s="112"/>
      <c r="H82" s="149"/>
      <c r="I82" s="149"/>
      <c r="J82" s="178">
        <f>J110</f>
        <v>0</v>
      </c>
      <c r="K82" s="177"/>
      <c r="L82" s="177"/>
      <c r="M82" s="177"/>
      <c r="N82" s="26"/>
    </row>
    <row r="83" spans="2:14" s="6" customFormat="1" ht="25" customHeight="1" x14ac:dyDescent="0.15">
      <c r="B83" s="76"/>
      <c r="C83" s="152"/>
      <c r="E83" s="77" t="s">
        <v>70</v>
      </c>
      <c r="F83" s="152"/>
      <c r="G83" s="121"/>
      <c r="H83" s="152"/>
      <c r="I83" s="152"/>
      <c r="J83" s="228">
        <f>J111</f>
        <v>0</v>
      </c>
      <c r="K83" s="229"/>
      <c r="L83" s="229"/>
      <c r="M83" s="229"/>
      <c r="N83" s="78"/>
    </row>
    <row r="84" spans="2:14" s="7" customFormat="1" ht="20" customHeight="1" x14ac:dyDescent="0.15">
      <c r="B84" s="79"/>
      <c r="C84" s="153"/>
      <c r="E84" s="80" t="s">
        <v>71</v>
      </c>
      <c r="F84" s="153"/>
      <c r="G84" s="122"/>
      <c r="H84" s="153"/>
      <c r="I84" s="153"/>
      <c r="J84" s="224">
        <f>J112</f>
        <v>0</v>
      </c>
      <c r="K84" s="225"/>
      <c r="L84" s="225"/>
      <c r="M84" s="225"/>
      <c r="N84" s="81"/>
    </row>
    <row r="85" spans="2:14" s="7" customFormat="1" ht="20" customHeight="1" x14ac:dyDescent="0.15">
      <c r="B85" s="79"/>
      <c r="C85" s="153"/>
      <c r="E85" s="80" t="s">
        <v>72</v>
      </c>
      <c r="F85" s="153"/>
      <c r="G85" s="122"/>
      <c r="H85" s="153"/>
      <c r="I85" s="153"/>
      <c r="J85" s="224">
        <f>J135</f>
        <v>0</v>
      </c>
      <c r="K85" s="225"/>
      <c r="L85" s="225"/>
      <c r="M85" s="225"/>
      <c r="N85" s="81"/>
    </row>
    <row r="86" spans="2:14" s="7" customFormat="1" ht="20" customHeight="1" x14ac:dyDescent="0.15">
      <c r="B86" s="79"/>
      <c r="C86" s="153"/>
      <c r="E86" s="101" t="s">
        <v>149</v>
      </c>
      <c r="F86" s="153"/>
      <c r="G86" s="122"/>
      <c r="H86" s="153"/>
      <c r="I86" s="153"/>
      <c r="J86" s="224">
        <f>J141</f>
        <v>0</v>
      </c>
      <c r="K86" s="225"/>
      <c r="L86" s="225"/>
      <c r="M86" s="225"/>
      <c r="N86" s="81"/>
    </row>
    <row r="87" spans="2:14" s="7" customFormat="1" ht="20" customHeight="1" x14ac:dyDescent="0.15">
      <c r="B87" s="79"/>
      <c r="C87" s="153"/>
      <c r="E87" s="80" t="s">
        <v>73</v>
      </c>
      <c r="F87" s="153"/>
      <c r="G87" s="122"/>
      <c r="H87" s="153"/>
      <c r="I87" s="153"/>
      <c r="J87" s="224">
        <f>J144</f>
        <v>0</v>
      </c>
      <c r="K87" s="225"/>
      <c r="L87" s="225"/>
      <c r="M87" s="225"/>
      <c r="N87" s="81"/>
    </row>
    <row r="88" spans="2:14" s="7" customFormat="1" ht="20" customHeight="1" x14ac:dyDescent="0.15">
      <c r="B88" s="79"/>
      <c r="C88" s="153"/>
      <c r="E88" s="80" t="s">
        <v>182</v>
      </c>
      <c r="F88" s="153"/>
      <c r="G88" s="122"/>
      <c r="H88" s="153"/>
      <c r="I88" s="153"/>
      <c r="J88" s="224">
        <f>J155</f>
        <v>0</v>
      </c>
      <c r="K88" s="225"/>
      <c r="L88" s="225"/>
      <c r="M88" s="225"/>
      <c r="N88" s="81"/>
    </row>
    <row r="89" spans="2:14" s="7" customFormat="1" ht="20" customHeight="1" x14ac:dyDescent="0.15">
      <c r="B89" s="79"/>
      <c r="C89" s="153"/>
      <c r="E89" s="80" t="s">
        <v>74</v>
      </c>
      <c r="F89" s="153"/>
      <c r="G89" s="122"/>
      <c r="H89" s="153"/>
      <c r="I89" s="153"/>
      <c r="J89" s="224">
        <f>J167</f>
        <v>0</v>
      </c>
      <c r="K89" s="225"/>
      <c r="L89" s="225"/>
      <c r="M89" s="225"/>
      <c r="N89" s="81"/>
    </row>
    <row r="90" spans="2:14" s="7" customFormat="1" ht="20" customHeight="1" x14ac:dyDescent="0.15">
      <c r="B90" s="79"/>
      <c r="C90" s="153"/>
      <c r="E90" s="80" t="s">
        <v>75</v>
      </c>
      <c r="F90" s="153"/>
      <c r="G90" s="122"/>
      <c r="H90" s="153"/>
      <c r="I90" s="153"/>
      <c r="J90" s="224">
        <f>J178</f>
        <v>0</v>
      </c>
      <c r="K90" s="225"/>
      <c r="L90" s="225"/>
      <c r="M90" s="225"/>
      <c r="N90" s="81"/>
    </row>
    <row r="91" spans="2:14" s="136" customFormat="1" ht="21.75" customHeight="1" x14ac:dyDescent="0.15">
      <c r="B91" s="24"/>
      <c r="C91" s="149"/>
      <c r="D91" s="149"/>
      <c r="E91" s="149"/>
      <c r="F91" s="149"/>
      <c r="G91" s="112"/>
      <c r="H91" s="149"/>
      <c r="I91" s="149"/>
      <c r="J91" s="149"/>
      <c r="K91" s="149"/>
      <c r="L91" s="149"/>
      <c r="M91" s="149"/>
      <c r="N91" s="26"/>
    </row>
    <row r="92" spans="2:14" s="136" customFormat="1" ht="29.25" customHeight="1" x14ac:dyDescent="0.15">
      <c r="B92" s="24"/>
      <c r="C92" s="75" t="s">
        <v>76</v>
      </c>
      <c r="D92" s="149"/>
      <c r="E92" s="149"/>
      <c r="F92" s="149"/>
      <c r="G92" s="112"/>
      <c r="H92" s="149"/>
      <c r="I92" s="149"/>
      <c r="J92" s="226">
        <f>J180</f>
        <v>0</v>
      </c>
      <c r="K92" s="177"/>
      <c r="L92" s="177"/>
      <c r="M92" s="177"/>
      <c r="N92" s="26"/>
    </row>
    <row r="93" spans="2:14" s="136" customFormat="1" ht="18" customHeight="1" x14ac:dyDescent="0.15">
      <c r="B93" s="24"/>
      <c r="C93" s="149"/>
      <c r="D93" s="149"/>
      <c r="E93" s="149"/>
      <c r="F93" s="149"/>
      <c r="G93" s="112"/>
      <c r="H93" s="149"/>
      <c r="I93" s="149"/>
      <c r="J93" s="149"/>
      <c r="K93" s="149"/>
      <c r="L93" s="149"/>
      <c r="M93" s="149"/>
      <c r="N93" s="26"/>
    </row>
    <row r="94" spans="2:14" s="136" customFormat="1" ht="29.25" customHeight="1" x14ac:dyDescent="0.15">
      <c r="B94" s="24"/>
      <c r="C94" s="70" t="s">
        <v>58</v>
      </c>
      <c r="D94" s="154"/>
      <c r="E94" s="154"/>
      <c r="F94" s="154"/>
      <c r="G94" s="120"/>
      <c r="H94" s="154"/>
      <c r="I94" s="179">
        <f>ROUND(SUM(J82+J92),2)</f>
        <v>0</v>
      </c>
      <c r="J94" s="227"/>
      <c r="K94" s="227"/>
      <c r="L94" s="227"/>
      <c r="M94" s="227"/>
      <c r="N94" s="26"/>
    </row>
    <row r="95" spans="2:14" s="136" customFormat="1" ht="7" customHeight="1" x14ac:dyDescent="0.15">
      <c r="B95" s="47"/>
      <c r="C95" s="48"/>
      <c r="D95" s="48"/>
      <c r="E95" s="48"/>
      <c r="F95" s="48"/>
      <c r="G95" s="118"/>
      <c r="H95" s="48"/>
      <c r="I95" s="48"/>
      <c r="J95" s="48"/>
      <c r="K95" s="48"/>
      <c r="L95" s="48"/>
      <c r="M95" s="48"/>
      <c r="N95" s="49"/>
    </row>
    <row r="99" spans="2:14" s="136" customFormat="1" ht="7" customHeight="1" x14ac:dyDescent="0.15">
      <c r="B99" s="50"/>
      <c r="C99" s="51"/>
      <c r="D99" s="51"/>
      <c r="E99" s="51"/>
      <c r="F99" s="51"/>
      <c r="G99" s="119"/>
      <c r="H99" s="51"/>
      <c r="I99" s="51"/>
      <c r="J99" s="51"/>
      <c r="K99" s="51"/>
      <c r="L99" s="51"/>
      <c r="M99" s="51"/>
      <c r="N99" s="52"/>
    </row>
    <row r="100" spans="2:14" s="136" customFormat="1" ht="37" customHeight="1" x14ac:dyDescent="0.15">
      <c r="B100" s="24"/>
      <c r="C100" s="192" t="s">
        <v>77</v>
      </c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26"/>
    </row>
    <row r="101" spans="2:14" s="136" customFormat="1" ht="7" customHeight="1" x14ac:dyDescent="0.15">
      <c r="B101" s="24"/>
      <c r="C101" s="149"/>
      <c r="D101" s="149"/>
      <c r="E101" s="149"/>
      <c r="F101" s="149"/>
      <c r="G101" s="112"/>
      <c r="H101" s="149"/>
      <c r="I101" s="149"/>
      <c r="J101" s="149"/>
      <c r="K101" s="149"/>
      <c r="L101" s="149"/>
      <c r="M101" s="149"/>
      <c r="N101" s="26"/>
    </row>
    <row r="102" spans="2:14" s="136" customFormat="1" ht="37" customHeight="1" x14ac:dyDescent="0.15">
      <c r="B102" s="24"/>
      <c r="C102" s="57" t="s">
        <v>10</v>
      </c>
      <c r="D102" s="149"/>
      <c r="E102" s="149"/>
      <c r="F102" s="193" t="str">
        <f>F6</f>
        <v>PROJEKT OPATRENÍ V OBCI ORAVSKÁ JASENICA NA PRISPÔSOBOVANIE SA ZMENE KLÍMY EKOSYSTÉMOVÝMI PRÍSTUPMI</v>
      </c>
      <c r="G102" s="177"/>
      <c r="H102" s="177"/>
      <c r="I102" s="177"/>
      <c r="J102" s="177"/>
      <c r="K102" s="177"/>
      <c r="L102" s="177"/>
      <c r="M102" s="149"/>
      <c r="N102" s="26"/>
    </row>
    <row r="103" spans="2:14" s="136" customFormat="1" ht="7" customHeight="1" x14ac:dyDescent="0.15">
      <c r="B103" s="24"/>
      <c r="C103" s="149"/>
      <c r="D103" s="149"/>
      <c r="E103" s="149"/>
      <c r="F103" s="149"/>
      <c r="G103" s="112"/>
      <c r="H103" s="149"/>
      <c r="I103" s="149"/>
      <c r="J103" s="149"/>
      <c r="K103" s="149"/>
      <c r="L103" s="149"/>
      <c r="M103" s="149"/>
      <c r="N103" s="26"/>
    </row>
    <row r="104" spans="2:14" s="136" customFormat="1" ht="18" customHeight="1" x14ac:dyDescent="0.15">
      <c r="B104" s="24"/>
      <c r="C104" s="21" t="s">
        <v>13</v>
      </c>
      <c r="D104" s="149"/>
      <c r="E104" s="149"/>
      <c r="F104" s="148" t="str">
        <f>F8</f>
        <v xml:space="preserve"> </v>
      </c>
      <c r="G104" s="112"/>
      <c r="H104" s="21" t="s">
        <v>15</v>
      </c>
      <c r="I104" s="149"/>
      <c r="J104" s="177"/>
      <c r="K104" s="177"/>
      <c r="L104" s="177"/>
      <c r="M104" s="149"/>
      <c r="N104" s="26"/>
    </row>
    <row r="105" spans="2:14" s="136" customFormat="1" ht="7" customHeight="1" x14ac:dyDescent="0.15">
      <c r="B105" s="24"/>
      <c r="C105" s="149"/>
      <c r="D105" s="149"/>
      <c r="E105" s="149"/>
      <c r="F105" s="149"/>
      <c r="G105" s="112"/>
      <c r="H105" s="149"/>
      <c r="I105" s="149"/>
      <c r="J105" s="149"/>
      <c r="K105" s="149"/>
      <c r="L105" s="149"/>
      <c r="M105" s="149"/>
      <c r="N105" s="26"/>
    </row>
    <row r="106" spans="2:14" s="136" customFormat="1" ht="12" x14ac:dyDescent="0.15">
      <c r="B106" s="24"/>
      <c r="C106" s="21" t="s">
        <v>16</v>
      </c>
      <c r="D106" s="149"/>
      <c r="E106" s="149"/>
      <c r="F106" s="148" t="str">
        <f>E11</f>
        <v xml:space="preserve"> </v>
      </c>
      <c r="G106" s="112"/>
      <c r="H106" s="21" t="s">
        <v>20</v>
      </c>
      <c r="I106" s="149"/>
      <c r="J106" s="177"/>
      <c r="K106" s="177"/>
      <c r="L106" s="177"/>
      <c r="M106" s="177"/>
      <c r="N106" s="26"/>
    </row>
    <row r="107" spans="2:14" s="136" customFormat="1" ht="14.5" customHeight="1" x14ac:dyDescent="0.15">
      <c r="B107" s="24"/>
      <c r="C107" s="21" t="s">
        <v>19</v>
      </c>
      <c r="D107" s="149"/>
      <c r="E107" s="149"/>
      <c r="F107" s="148" t="str">
        <f>IF(E14="","",E14)</f>
        <v xml:space="preserve"> </v>
      </c>
      <c r="G107" s="112"/>
      <c r="H107" s="21" t="s">
        <v>23</v>
      </c>
      <c r="I107" s="149"/>
      <c r="J107" s="177"/>
      <c r="K107" s="177"/>
      <c r="L107" s="177"/>
      <c r="M107" s="177"/>
      <c r="N107" s="26"/>
    </row>
    <row r="108" spans="2:14" s="136" customFormat="1" ht="10.25" customHeight="1" x14ac:dyDescent="0.15">
      <c r="B108" s="24"/>
      <c r="C108" s="149"/>
      <c r="D108" s="149"/>
      <c r="E108" s="149"/>
      <c r="F108" s="149"/>
      <c r="G108" s="112"/>
      <c r="H108" s="149"/>
      <c r="I108" s="149"/>
      <c r="J108" s="149"/>
      <c r="K108" s="149"/>
      <c r="L108" s="149"/>
      <c r="M108" s="149"/>
      <c r="N108" s="26"/>
    </row>
    <row r="109" spans="2:14" s="8" customFormat="1" ht="29.25" customHeight="1" x14ac:dyDescent="0.15">
      <c r="B109" s="82"/>
      <c r="C109" s="83" t="s">
        <v>78</v>
      </c>
      <c r="D109" s="155"/>
      <c r="E109" s="155" t="s">
        <v>45</v>
      </c>
      <c r="F109" s="155" t="s">
        <v>79</v>
      </c>
      <c r="G109" s="155" t="s">
        <v>80</v>
      </c>
      <c r="H109" s="155" t="s">
        <v>81</v>
      </c>
      <c r="I109" s="94" t="s">
        <v>82</v>
      </c>
      <c r="J109" s="219" t="s">
        <v>68</v>
      </c>
      <c r="K109" s="220"/>
      <c r="L109" s="220"/>
      <c r="M109" s="221"/>
      <c r="N109" s="84"/>
    </row>
    <row r="110" spans="2:14" s="136" customFormat="1" ht="29.25" customHeight="1" x14ac:dyDescent="0.2">
      <c r="B110" s="24"/>
      <c r="C110" s="63" t="s">
        <v>64</v>
      </c>
      <c r="D110" s="149"/>
      <c r="E110" s="149"/>
      <c r="F110" s="149"/>
      <c r="G110" s="112"/>
      <c r="H110" s="149"/>
      <c r="I110" s="149"/>
      <c r="J110" s="222">
        <f>J111</f>
        <v>0</v>
      </c>
      <c r="K110" s="223"/>
      <c r="L110" s="223"/>
      <c r="M110" s="223"/>
      <c r="N110" s="26"/>
    </row>
    <row r="111" spans="2:14" s="130" customFormat="1" ht="37.25" customHeight="1" x14ac:dyDescent="0.2">
      <c r="B111" s="131"/>
      <c r="C111" s="129"/>
      <c r="E111" s="85" t="s">
        <v>70</v>
      </c>
      <c r="F111" s="85"/>
      <c r="G111" s="123"/>
      <c r="H111" s="85"/>
      <c r="I111" s="85"/>
      <c r="J111" s="215">
        <f>J112+J135+J144+J167+J141+J155+J178</f>
        <v>0</v>
      </c>
      <c r="K111" s="216"/>
      <c r="L111" s="216"/>
      <c r="M111" s="216"/>
      <c r="N111" s="132"/>
    </row>
    <row r="112" spans="2:14" s="130" customFormat="1" ht="20" customHeight="1" x14ac:dyDescent="0.15">
      <c r="B112" s="131"/>
      <c r="C112" s="129"/>
      <c r="E112" s="133" t="s">
        <v>71</v>
      </c>
      <c r="F112" s="133"/>
      <c r="G112" s="124"/>
      <c r="H112" s="133"/>
      <c r="I112" s="133"/>
      <c r="J112" s="217">
        <f>SUM(J113:M134)</f>
        <v>0</v>
      </c>
      <c r="K112" s="218"/>
      <c r="L112" s="218"/>
      <c r="M112" s="218"/>
      <c r="N112" s="132"/>
    </row>
    <row r="113" spans="2:14" s="130" customFormat="1" ht="20" customHeight="1" x14ac:dyDescent="0.15">
      <c r="B113" s="131"/>
      <c r="C113" s="138" t="s">
        <v>55</v>
      </c>
      <c r="D113" s="138"/>
      <c r="E113" s="97">
        <v>113152140</v>
      </c>
      <c r="F113" s="98" t="s">
        <v>136</v>
      </c>
      <c r="G113" s="125" t="s">
        <v>62</v>
      </c>
      <c r="H113" s="109">
        <v>9.65</v>
      </c>
      <c r="I113" s="109"/>
      <c r="J113" s="213">
        <f>ROUND(I113*H113,3)</f>
        <v>0</v>
      </c>
      <c r="K113" s="214"/>
      <c r="L113" s="214"/>
      <c r="M113" s="214"/>
      <c r="N113" s="132"/>
    </row>
    <row r="114" spans="2:14" s="130" customFormat="1" ht="35" customHeight="1" x14ac:dyDescent="0.15">
      <c r="B114" s="131"/>
      <c r="C114" s="138" t="s">
        <v>61</v>
      </c>
      <c r="D114" s="138"/>
      <c r="E114" s="97">
        <v>181301112</v>
      </c>
      <c r="F114" s="98" t="s">
        <v>163</v>
      </c>
      <c r="G114" s="125" t="s">
        <v>62</v>
      </c>
      <c r="H114" s="109">
        <v>41.16</v>
      </c>
      <c r="I114" s="109"/>
      <c r="J114" s="213">
        <f t="shared" ref="J114:J120" si="0">ROUND(I114*H114,3)</f>
        <v>0</v>
      </c>
      <c r="K114" s="214"/>
      <c r="L114" s="214"/>
      <c r="M114" s="214"/>
      <c r="N114" s="132"/>
    </row>
    <row r="115" spans="2:14" s="130" customFormat="1" ht="12" x14ac:dyDescent="0.15">
      <c r="B115" s="131"/>
      <c r="C115" s="138" t="s">
        <v>84</v>
      </c>
      <c r="D115" s="138"/>
      <c r="E115" s="97" t="s">
        <v>108</v>
      </c>
      <c r="F115" s="98" t="s">
        <v>109</v>
      </c>
      <c r="G115" s="125" t="s">
        <v>110</v>
      </c>
      <c r="H115" s="109">
        <v>3.1</v>
      </c>
      <c r="I115" s="109"/>
      <c r="J115" s="213">
        <f t="shared" si="0"/>
        <v>0</v>
      </c>
      <c r="K115" s="214"/>
      <c r="L115" s="214"/>
      <c r="M115" s="214"/>
      <c r="N115" s="132"/>
    </row>
    <row r="116" spans="2:14" s="136" customFormat="1" ht="24" x14ac:dyDescent="0.15">
      <c r="B116" s="137"/>
      <c r="C116" s="138" t="s">
        <v>83</v>
      </c>
      <c r="D116" s="138"/>
      <c r="E116" s="97" t="s">
        <v>137</v>
      </c>
      <c r="F116" s="98" t="s">
        <v>138</v>
      </c>
      <c r="G116" s="125" t="s">
        <v>62</v>
      </c>
      <c r="H116" s="109">
        <v>15.64</v>
      </c>
      <c r="I116" s="109"/>
      <c r="J116" s="213">
        <f t="shared" si="0"/>
        <v>0</v>
      </c>
      <c r="K116" s="214"/>
      <c r="L116" s="214"/>
      <c r="M116" s="214"/>
      <c r="N116" s="141"/>
    </row>
    <row r="117" spans="2:14" s="136" customFormat="1" ht="36" x14ac:dyDescent="0.15">
      <c r="B117" s="137"/>
      <c r="C117" s="138" t="s">
        <v>88</v>
      </c>
      <c r="D117" s="138"/>
      <c r="E117" s="97" t="s">
        <v>139</v>
      </c>
      <c r="F117" s="98" t="s">
        <v>140</v>
      </c>
      <c r="G117" s="125" t="s">
        <v>122</v>
      </c>
      <c r="H117" s="109">
        <v>30</v>
      </c>
      <c r="I117" s="109"/>
      <c r="J117" s="213">
        <f t="shared" si="0"/>
        <v>0</v>
      </c>
      <c r="K117" s="214"/>
      <c r="L117" s="214"/>
      <c r="M117" s="214"/>
      <c r="N117" s="141"/>
    </row>
    <row r="118" spans="2:14" s="136" customFormat="1" ht="31.5" customHeight="1" x14ac:dyDescent="0.15">
      <c r="B118" s="137"/>
      <c r="C118" s="138" t="s">
        <v>89</v>
      </c>
      <c r="D118" s="138"/>
      <c r="E118" s="97" t="s">
        <v>141</v>
      </c>
      <c r="F118" s="98" t="s">
        <v>142</v>
      </c>
      <c r="G118" s="125" t="s">
        <v>122</v>
      </c>
      <c r="H118" s="109">
        <v>30</v>
      </c>
      <c r="I118" s="109"/>
      <c r="J118" s="213">
        <f t="shared" si="0"/>
        <v>0</v>
      </c>
      <c r="K118" s="214"/>
      <c r="L118" s="214"/>
      <c r="M118" s="214"/>
      <c r="N118" s="141"/>
    </row>
    <row r="119" spans="2:14" s="136" customFormat="1" ht="24" x14ac:dyDescent="0.15">
      <c r="B119" s="137"/>
      <c r="C119" s="138" t="s">
        <v>90</v>
      </c>
      <c r="D119" s="138"/>
      <c r="E119" s="97" t="s">
        <v>85</v>
      </c>
      <c r="F119" s="98" t="s">
        <v>170</v>
      </c>
      <c r="G119" s="125" t="s">
        <v>60</v>
      </c>
      <c r="H119" s="109">
        <v>21.45</v>
      </c>
      <c r="I119" s="109"/>
      <c r="J119" s="213">
        <f t="shared" si="0"/>
        <v>0</v>
      </c>
      <c r="K119" s="214"/>
      <c r="L119" s="214"/>
      <c r="M119" s="214"/>
      <c r="N119" s="141"/>
    </row>
    <row r="120" spans="2:14" s="136" customFormat="1" ht="24" x14ac:dyDescent="0.15">
      <c r="B120" s="137"/>
      <c r="C120" s="138" t="s">
        <v>91</v>
      </c>
      <c r="D120" s="138"/>
      <c r="E120" s="97" t="s">
        <v>86</v>
      </c>
      <c r="F120" s="98" t="s">
        <v>87</v>
      </c>
      <c r="G120" s="125" t="s">
        <v>60</v>
      </c>
      <c r="H120" s="109">
        <v>57.9</v>
      </c>
      <c r="I120" s="109"/>
      <c r="J120" s="213">
        <f t="shared" si="0"/>
        <v>0</v>
      </c>
      <c r="K120" s="214"/>
      <c r="L120" s="214"/>
      <c r="M120" s="214"/>
      <c r="N120" s="141"/>
    </row>
    <row r="121" spans="2:14" s="136" customFormat="1" ht="31.5" customHeight="1" x14ac:dyDescent="0.15">
      <c r="B121" s="137"/>
      <c r="C121" s="138" t="s">
        <v>94</v>
      </c>
      <c r="D121" s="138"/>
      <c r="E121" s="99" t="s">
        <v>143</v>
      </c>
      <c r="F121" s="98" t="s">
        <v>144</v>
      </c>
      <c r="G121" s="125" t="s">
        <v>60</v>
      </c>
      <c r="H121" s="109">
        <v>36.450000000000003</v>
      </c>
      <c r="I121" s="109"/>
      <c r="J121" s="213">
        <f>ROUND(I121*H121,3)</f>
        <v>0</v>
      </c>
      <c r="K121" s="214"/>
      <c r="L121" s="214"/>
      <c r="M121" s="214"/>
      <c r="N121" s="141"/>
    </row>
    <row r="122" spans="2:14" s="136" customFormat="1" ht="31.5" customHeight="1" x14ac:dyDescent="0.15">
      <c r="B122" s="137"/>
      <c r="C122" s="138" t="s">
        <v>99</v>
      </c>
      <c r="D122" s="138"/>
      <c r="E122" s="99" t="s">
        <v>145</v>
      </c>
      <c r="F122" s="98" t="s">
        <v>146</v>
      </c>
      <c r="G122" s="125" t="s">
        <v>60</v>
      </c>
      <c r="H122" s="109">
        <v>78.41</v>
      </c>
      <c r="I122" s="109"/>
      <c r="J122" s="213">
        <f t="shared" ref="J122:J124" si="1">ROUND(I122*H122,3)</f>
        <v>0</v>
      </c>
      <c r="K122" s="214"/>
      <c r="L122" s="214"/>
      <c r="M122" s="214"/>
      <c r="N122" s="141"/>
    </row>
    <row r="123" spans="2:14" s="136" customFormat="1" ht="31.5" customHeight="1" x14ac:dyDescent="0.15">
      <c r="B123" s="137"/>
      <c r="C123" s="138">
        <v>13</v>
      </c>
      <c r="D123" s="138"/>
      <c r="E123" s="99" t="s">
        <v>147</v>
      </c>
      <c r="F123" s="98" t="s">
        <v>148</v>
      </c>
      <c r="G123" s="125" t="s">
        <v>60</v>
      </c>
      <c r="H123" s="109">
        <v>78.41</v>
      </c>
      <c r="I123" s="109"/>
      <c r="J123" s="213">
        <f t="shared" si="1"/>
        <v>0</v>
      </c>
      <c r="K123" s="214"/>
      <c r="L123" s="214"/>
      <c r="M123" s="214"/>
      <c r="N123" s="141"/>
    </row>
    <row r="124" spans="2:14" s="136" customFormat="1" ht="36" x14ac:dyDescent="0.15">
      <c r="B124" s="137"/>
      <c r="C124" s="138">
        <v>16</v>
      </c>
      <c r="D124" s="138"/>
      <c r="E124" s="97" t="s">
        <v>92</v>
      </c>
      <c r="F124" s="98" t="s">
        <v>93</v>
      </c>
      <c r="G124" s="125" t="s">
        <v>60</v>
      </c>
      <c r="H124" s="100">
        <v>136.31</v>
      </c>
      <c r="I124" s="109"/>
      <c r="J124" s="213">
        <f t="shared" si="1"/>
        <v>0</v>
      </c>
      <c r="K124" s="214"/>
      <c r="L124" s="214"/>
      <c r="M124" s="214"/>
      <c r="N124" s="141"/>
    </row>
    <row r="125" spans="2:14" s="136" customFormat="1" ht="31.5" customHeight="1" x14ac:dyDescent="0.15">
      <c r="B125" s="137"/>
      <c r="C125" s="138">
        <v>17</v>
      </c>
      <c r="D125" s="138"/>
      <c r="E125" s="97" t="s">
        <v>95</v>
      </c>
      <c r="F125" s="98" t="s">
        <v>96</v>
      </c>
      <c r="G125" s="125" t="s">
        <v>60</v>
      </c>
      <c r="H125" s="100">
        <v>136.31</v>
      </c>
      <c r="I125" s="100"/>
      <c r="J125" s="213">
        <f>ROUND(I125*H125,3)</f>
        <v>0</v>
      </c>
      <c r="K125" s="214"/>
      <c r="L125" s="214"/>
      <c r="M125" s="214"/>
      <c r="N125" s="141"/>
    </row>
    <row r="126" spans="2:14" s="136" customFormat="1" ht="24" x14ac:dyDescent="0.15">
      <c r="B126" s="137"/>
      <c r="C126" s="138">
        <v>18</v>
      </c>
      <c r="D126" s="138"/>
      <c r="E126" s="97" t="s">
        <v>204</v>
      </c>
      <c r="F126" s="98" t="s">
        <v>205</v>
      </c>
      <c r="G126" s="125" t="s">
        <v>60</v>
      </c>
      <c r="H126" s="100">
        <v>6.45</v>
      </c>
      <c r="I126" s="100"/>
      <c r="J126" s="213">
        <f t="shared" ref="J126:J133" si="2">ROUND(I126*H126,3)</f>
        <v>0</v>
      </c>
      <c r="K126" s="214"/>
      <c r="L126" s="214"/>
      <c r="M126" s="214"/>
      <c r="N126" s="141"/>
    </row>
    <row r="127" spans="2:14" s="136" customFormat="1" ht="24" x14ac:dyDescent="0.15">
      <c r="B127" s="137"/>
      <c r="C127" s="138">
        <v>19</v>
      </c>
      <c r="D127" s="138"/>
      <c r="E127" s="99" t="s">
        <v>97</v>
      </c>
      <c r="F127" s="98" t="s">
        <v>98</v>
      </c>
      <c r="G127" s="125" t="s">
        <v>62</v>
      </c>
      <c r="H127" s="109">
        <v>41.16</v>
      </c>
      <c r="I127" s="100"/>
      <c r="J127" s="213">
        <f t="shared" si="2"/>
        <v>0</v>
      </c>
      <c r="K127" s="214"/>
      <c r="L127" s="214"/>
      <c r="M127" s="214"/>
      <c r="N127" s="141"/>
    </row>
    <row r="128" spans="2:14" s="136" customFormat="1" ht="24" x14ac:dyDescent="0.15">
      <c r="B128" s="137"/>
      <c r="C128" s="138">
        <v>20</v>
      </c>
      <c r="D128" s="138"/>
      <c r="E128" s="99" t="s">
        <v>100</v>
      </c>
      <c r="F128" s="98" t="s">
        <v>101</v>
      </c>
      <c r="G128" s="125" t="s">
        <v>62</v>
      </c>
      <c r="H128" s="109">
        <v>41.16</v>
      </c>
      <c r="I128" s="100"/>
      <c r="J128" s="213">
        <f t="shared" si="2"/>
        <v>0</v>
      </c>
      <c r="K128" s="214"/>
      <c r="L128" s="214"/>
      <c r="M128" s="214"/>
      <c r="N128" s="141"/>
    </row>
    <row r="129" spans="2:14" s="136" customFormat="1" ht="24" x14ac:dyDescent="0.15">
      <c r="B129" s="137"/>
      <c r="C129" s="138">
        <v>21</v>
      </c>
      <c r="D129" s="138"/>
      <c r="E129" s="99" t="s">
        <v>102</v>
      </c>
      <c r="F129" s="98" t="s">
        <v>103</v>
      </c>
      <c r="G129" s="125" t="s">
        <v>62</v>
      </c>
      <c r="H129" s="109">
        <v>41.16</v>
      </c>
      <c r="I129" s="100"/>
      <c r="J129" s="213">
        <f t="shared" si="2"/>
        <v>0</v>
      </c>
      <c r="K129" s="214"/>
      <c r="L129" s="214"/>
      <c r="M129" s="214"/>
      <c r="N129" s="141"/>
    </row>
    <row r="130" spans="2:14" s="136" customFormat="1" ht="24" x14ac:dyDescent="0.15">
      <c r="B130" s="137"/>
      <c r="C130" s="138">
        <v>22</v>
      </c>
      <c r="D130" s="138"/>
      <c r="E130" s="99" t="s">
        <v>104</v>
      </c>
      <c r="F130" s="98" t="s">
        <v>105</v>
      </c>
      <c r="G130" s="125" t="s">
        <v>62</v>
      </c>
      <c r="H130" s="109">
        <v>41.16</v>
      </c>
      <c r="I130" s="100"/>
      <c r="J130" s="213">
        <f t="shared" si="2"/>
        <v>0</v>
      </c>
      <c r="K130" s="214"/>
      <c r="L130" s="214"/>
      <c r="M130" s="214"/>
      <c r="N130" s="141"/>
    </row>
    <row r="131" spans="2:14" s="136" customFormat="1" ht="12" x14ac:dyDescent="0.15">
      <c r="B131" s="137"/>
      <c r="C131" s="138">
        <v>23</v>
      </c>
      <c r="D131" s="138"/>
      <c r="E131" s="99" t="s">
        <v>106</v>
      </c>
      <c r="F131" s="98" t="s">
        <v>107</v>
      </c>
      <c r="G131" s="125" t="s">
        <v>62</v>
      </c>
      <c r="H131" s="109">
        <v>41.16</v>
      </c>
      <c r="I131" s="100"/>
      <c r="J131" s="213">
        <f t="shared" si="2"/>
        <v>0</v>
      </c>
      <c r="K131" s="214"/>
      <c r="L131" s="214"/>
      <c r="M131" s="214"/>
      <c r="N131" s="141"/>
    </row>
    <row r="132" spans="2:14" s="136" customFormat="1" ht="24" x14ac:dyDescent="0.15">
      <c r="B132" s="137"/>
      <c r="C132" s="138">
        <v>24</v>
      </c>
      <c r="D132" s="138"/>
      <c r="E132" s="99" t="s">
        <v>111</v>
      </c>
      <c r="F132" s="98" t="s">
        <v>112</v>
      </c>
      <c r="G132" s="125" t="s">
        <v>62</v>
      </c>
      <c r="H132" s="109">
        <v>41.16</v>
      </c>
      <c r="I132" s="100"/>
      <c r="J132" s="213">
        <f t="shared" si="2"/>
        <v>0</v>
      </c>
      <c r="K132" s="214"/>
      <c r="L132" s="214"/>
      <c r="M132" s="214"/>
      <c r="N132" s="141"/>
    </row>
    <row r="133" spans="2:14" s="136" customFormat="1" ht="24" x14ac:dyDescent="0.15">
      <c r="B133" s="137"/>
      <c r="C133" s="138">
        <v>25</v>
      </c>
      <c r="D133" s="138"/>
      <c r="E133" s="99" t="s">
        <v>116</v>
      </c>
      <c r="F133" s="98" t="s">
        <v>117</v>
      </c>
      <c r="G133" s="125" t="s">
        <v>60</v>
      </c>
      <c r="H133" s="100">
        <v>1.5</v>
      </c>
      <c r="I133" s="100"/>
      <c r="J133" s="213">
        <f t="shared" si="2"/>
        <v>0</v>
      </c>
      <c r="K133" s="214"/>
      <c r="L133" s="214"/>
      <c r="M133" s="214"/>
      <c r="N133" s="141"/>
    </row>
    <row r="134" spans="2:14" s="136" customFormat="1" ht="12" x14ac:dyDescent="0.15">
      <c r="B134" s="137"/>
      <c r="C134" s="138">
        <v>26</v>
      </c>
      <c r="D134" s="138"/>
      <c r="E134" s="99" t="s">
        <v>113</v>
      </c>
      <c r="F134" s="98" t="s">
        <v>114</v>
      </c>
      <c r="G134" s="125" t="s">
        <v>115</v>
      </c>
      <c r="H134" s="100">
        <v>0.34</v>
      </c>
      <c r="I134" s="100"/>
      <c r="J134" s="213">
        <f>ROUND(I134*H134,3)</f>
        <v>0</v>
      </c>
      <c r="K134" s="214"/>
      <c r="L134" s="214"/>
      <c r="M134" s="214"/>
      <c r="N134" s="141"/>
    </row>
    <row r="135" spans="2:14" s="130" customFormat="1" ht="29.75" customHeight="1" x14ac:dyDescent="0.15">
      <c r="B135" s="131"/>
      <c r="C135" s="129"/>
      <c r="E135" s="133" t="s">
        <v>72</v>
      </c>
      <c r="F135" s="133"/>
      <c r="G135" s="124"/>
      <c r="H135" s="133"/>
      <c r="I135" s="133"/>
      <c r="J135" s="209">
        <f>SUM(J136:M140)</f>
        <v>0</v>
      </c>
      <c r="K135" s="210"/>
      <c r="L135" s="210"/>
      <c r="M135" s="210"/>
      <c r="N135" s="132"/>
    </row>
    <row r="136" spans="2:14" s="136" customFormat="1" ht="31.5" customHeight="1" x14ac:dyDescent="0.15">
      <c r="B136" s="137"/>
      <c r="C136" s="138">
        <v>27</v>
      </c>
      <c r="D136" s="138"/>
      <c r="E136" s="99" t="s">
        <v>173</v>
      </c>
      <c r="F136" s="98" t="s">
        <v>171</v>
      </c>
      <c r="G136" s="125" t="s">
        <v>60</v>
      </c>
      <c r="H136" s="100">
        <v>116.57</v>
      </c>
      <c r="I136" s="109"/>
      <c r="J136" s="207">
        <f t="shared" ref="J136:J140" si="3">ROUND(I136*H136,3)</f>
        <v>0</v>
      </c>
      <c r="K136" s="208"/>
      <c r="L136" s="208"/>
      <c r="M136" s="208"/>
      <c r="N136" s="141"/>
    </row>
    <row r="137" spans="2:14" s="136" customFormat="1" ht="31.5" customHeight="1" x14ac:dyDescent="0.15">
      <c r="B137" s="137"/>
      <c r="C137" s="138">
        <v>29</v>
      </c>
      <c r="D137" s="138"/>
      <c r="E137" s="99">
        <v>6936651300</v>
      </c>
      <c r="F137" s="98" t="s">
        <v>120</v>
      </c>
      <c r="G137" s="99" t="s">
        <v>62</v>
      </c>
      <c r="H137" s="157">
        <v>556.45000000000005</v>
      </c>
      <c r="I137" s="157"/>
      <c r="J137" s="207">
        <f t="shared" si="3"/>
        <v>0</v>
      </c>
      <c r="K137" s="208"/>
      <c r="L137" s="208"/>
      <c r="M137" s="208"/>
      <c r="N137" s="141"/>
    </row>
    <row r="138" spans="2:14" s="136" customFormat="1" ht="31.5" customHeight="1" x14ac:dyDescent="0.15">
      <c r="B138" s="137"/>
      <c r="C138" s="103">
        <v>31</v>
      </c>
      <c r="D138" s="138"/>
      <c r="E138" s="99" t="s">
        <v>118</v>
      </c>
      <c r="F138" s="98" t="s">
        <v>119</v>
      </c>
      <c r="G138" s="99" t="s">
        <v>62</v>
      </c>
      <c r="H138" s="164">
        <v>556.45000000000005</v>
      </c>
      <c r="I138" s="157"/>
      <c r="J138" s="207">
        <f t="shared" si="3"/>
        <v>0</v>
      </c>
      <c r="K138" s="208"/>
      <c r="L138" s="208"/>
      <c r="M138" s="208"/>
      <c r="N138" s="141"/>
    </row>
    <row r="139" spans="2:14" s="136" customFormat="1" ht="31.5" customHeight="1" x14ac:dyDescent="0.15">
      <c r="B139" s="137"/>
      <c r="C139" s="138">
        <v>32</v>
      </c>
      <c r="D139" s="138"/>
      <c r="E139" s="99" t="s">
        <v>174</v>
      </c>
      <c r="F139" s="98" t="s">
        <v>223</v>
      </c>
      <c r="G139" s="99" t="s">
        <v>121</v>
      </c>
      <c r="H139" s="157">
        <v>91.15</v>
      </c>
      <c r="I139" s="157"/>
      <c r="J139" s="207">
        <f t="shared" si="3"/>
        <v>0</v>
      </c>
      <c r="K139" s="208"/>
      <c r="L139" s="208"/>
      <c r="M139" s="208"/>
      <c r="N139" s="141"/>
    </row>
    <row r="140" spans="2:14" s="136" customFormat="1" ht="31.5" customHeight="1" x14ac:dyDescent="0.15">
      <c r="B140" s="137"/>
      <c r="C140" s="138">
        <v>33</v>
      </c>
      <c r="D140" s="103"/>
      <c r="E140" s="104" t="s">
        <v>175</v>
      </c>
      <c r="F140" s="98" t="s">
        <v>172</v>
      </c>
      <c r="G140" s="106" t="s">
        <v>121</v>
      </c>
      <c r="H140" s="164">
        <v>91.15</v>
      </c>
      <c r="I140" s="143"/>
      <c r="J140" s="211">
        <f t="shared" si="3"/>
        <v>0</v>
      </c>
      <c r="K140" s="212"/>
      <c r="L140" s="212"/>
      <c r="M140" s="212"/>
      <c r="N140" s="141"/>
    </row>
    <row r="141" spans="2:14" s="136" customFormat="1" ht="31.5" customHeight="1" x14ac:dyDescent="0.15">
      <c r="B141" s="137"/>
      <c r="C141" s="129"/>
      <c r="E141" s="102" t="s">
        <v>149</v>
      </c>
      <c r="F141" s="133"/>
      <c r="G141" s="124"/>
      <c r="H141" s="133"/>
      <c r="I141" s="133"/>
      <c r="J141" s="209">
        <f>SUM(J142:M143)</f>
        <v>0</v>
      </c>
      <c r="K141" s="210"/>
      <c r="L141" s="210"/>
      <c r="M141" s="210"/>
      <c r="N141" s="141"/>
    </row>
    <row r="142" spans="2:14" s="136" customFormat="1" ht="31.5" customHeight="1" x14ac:dyDescent="0.15">
      <c r="B142" s="137"/>
      <c r="C142" s="138">
        <v>37</v>
      </c>
      <c r="D142" s="138"/>
      <c r="E142" s="107" t="s">
        <v>150</v>
      </c>
      <c r="F142" s="108" t="s">
        <v>151</v>
      </c>
      <c r="G142" s="126" t="s">
        <v>62</v>
      </c>
      <c r="H142" s="109">
        <v>25.64</v>
      </c>
      <c r="I142" s="109"/>
      <c r="J142" s="207">
        <f>ROUND(I142*H142,3)</f>
        <v>0</v>
      </c>
      <c r="K142" s="208"/>
      <c r="L142" s="208"/>
      <c r="M142" s="208"/>
      <c r="N142" s="141"/>
    </row>
    <row r="143" spans="2:14" s="136" customFormat="1" ht="31.5" customHeight="1" x14ac:dyDescent="0.15">
      <c r="B143" s="137"/>
      <c r="C143" s="138">
        <v>38</v>
      </c>
      <c r="D143" s="138"/>
      <c r="E143" s="107" t="s">
        <v>176</v>
      </c>
      <c r="F143" s="108" t="s">
        <v>177</v>
      </c>
      <c r="G143" s="126" t="s">
        <v>60</v>
      </c>
      <c r="H143" s="109">
        <v>12.35</v>
      </c>
      <c r="I143" s="109"/>
      <c r="J143" s="207">
        <f t="shared" ref="J143" si="4">ROUND(I143*H143,3)</f>
        <v>0</v>
      </c>
      <c r="K143" s="208"/>
      <c r="L143" s="208"/>
      <c r="M143" s="208"/>
      <c r="N143" s="141"/>
    </row>
    <row r="144" spans="2:14" s="130" customFormat="1" ht="29.75" customHeight="1" x14ac:dyDescent="0.15">
      <c r="B144" s="131"/>
      <c r="C144" s="129"/>
      <c r="E144" s="133" t="s">
        <v>73</v>
      </c>
      <c r="F144" s="133"/>
      <c r="G144" s="124"/>
      <c r="H144" s="133"/>
      <c r="I144" s="133"/>
      <c r="J144" s="209">
        <f>SUM(J145:M154)</f>
        <v>0</v>
      </c>
      <c r="K144" s="210"/>
      <c r="L144" s="210"/>
      <c r="M144" s="210"/>
      <c r="N144" s="132"/>
    </row>
    <row r="145" spans="2:14" s="136" customFormat="1" ht="12" x14ac:dyDescent="0.15">
      <c r="B145" s="137"/>
      <c r="C145" s="138">
        <v>42</v>
      </c>
      <c r="D145" s="138"/>
      <c r="E145" s="97" t="s">
        <v>229</v>
      </c>
      <c r="F145" s="98" t="s">
        <v>228</v>
      </c>
      <c r="G145" s="140" t="s">
        <v>62</v>
      </c>
      <c r="H145" s="156">
        <v>25.64</v>
      </c>
      <c r="I145" s="100"/>
      <c r="J145" s="207">
        <f t="shared" ref="J145:J154" si="5">ROUND(I145*H145,3)</f>
        <v>0</v>
      </c>
      <c r="K145" s="208"/>
      <c r="L145" s="208"/>
      <c r="M145" s="208"/>
      <c r="N145" s="141"/>
    </row>
    <row r="146" spans="2:14" s="136" customFormat="1" ht="12" x14ac:dyDescent="0.15">
      <c r="B146" s="137"/>
      <c r="C146" s="138">
        <v>43</v>
      </c>
      <c r="D146" s="138"/>
      <c r="E146" s="139" t="s">
        <v>233</v>
      </c>
      <c r="F146" s="142" t="s">
        <v>168</v>
      </c>
      <c r="G146" s="140" t="s">
        <v>124</v>
      </c>
      <c r="H146" s="156">
        <v>18.45</v>
      </c>
      <c r="I146" s="96"/>
      <c r="J146" s="207">
        <f t="shared" si="5"/>
        <v>0</v>
      </c>
      <c r="K146" s="208"/>
      <c r="L146" s="208"/>
      <c r="M146" s="208"/>
      <c r="N146" s="141"/>
    </row>
    <row r="147" spans="2:14" s="136" customFormat="1" ht="12" x14ac:dyDescent="0.15">
      <c r="B147" s="137"/>
      <c r="C147" s="138">
        <v>44</v>
      </c>
      <c r="D147" s="138"/>
      <c r="E147" s="139">
        <v>5921954660</v>
      </c>
      <c r="F147" s="142" t="s">
        <v>165</v>
      </c>
      <c r="G147" s="140" t="s">
        <v>121</v>
      </c>
      <c r="H147" s="156">
        <v>78.97</v>
      </c>
      <c r="I147" s="96"/>
      <c r="J147" s="207">
        <f t="shared" si="5"/>
        <v>0</v>
      </c>
      <c r="K147" s="208"/>
      <c r="L147" s="208"/>
      <c r="M147" s="208"/>
      <c r="N147" s="141"/>
    </row>
    <row r="148" spans="2:14" s="136" customFormat="1" ht="12" x14ac:dyDescent="0.15">
      <c r="B148" s="137"/>
      <c r="C148" s="138">
        <v>45</v>
      </c>
      <c r="D148" s="138"/>
      <c r="E148" s="139" t="s">
        <v>237</v>
      </c>
      <c r="F148" s="142" t="s">
        <v>164</v>
      </c>
      <c r="G148" s="140" t="s">
        <v>62</v>
      </c>
      <c r="H148" s="156">
        <v>4.5599999999999996</v>
      </c>
      <c r="I148" s="96"/>
      <c r="J148" s="207">
        <f t="shared" si="5"/>
        <v>0</v>
      </c>
      <c r="K148" s="208"/>
      <c r="L148" s="208"/>
      <c r="M148" s="208"/>
      <c r="N148" s="141"/>
    </row>
    <row r="149" spans="2:14" s="136" customFormat="1" ht="24" x14ac:dyDescent="0.15">
      <c r="B149" s="137"/>
      <c r="C149" s="138">
        <v>46</v>
      </c>
      <c r="D149" s="138"/>
      <c r="E149" s="139" t="s">
        <v>180</v>
      </c>
      <c r="F149" s="142" t="s">
        <v>181</v>
      </c>
      <c r="G149" s="140" t="s">
        <v>62</v>
      </c>
      <c r="H149" s="156">
        <v>25.64</v>
      </c>
      <c r="I149" s="96"/>
      <c r="J149" s="207">
        <f t="shared" si="5"/>
        <v>0</v>
      </c>
      <c r="K149" s="208"/>
      <c r="L149" s="208"/>
      <c r="M149" s="208"/>
      <c r="N149" s="141"/>
    </row>
    <row r="150" spans="2:14" s="136" customFormat="1" ht="31.5" customHeight="1" x14ac:dyDescent="0.15">
      <c r="B150" s="137"/>
      <c r="C150" s="138">
        <v>47</v>
      </c>
      <c r="D150" s="138"/>
      <c r="E150" s="139" t="s">
        <v>154</v>
      </c>
      <c r="F150" s="142" t="s">
        <v>155</v>
      </c>
      <c r="G150" s="140" t="s">
        <v>122</v>
      </c>
      <c r="H150" s="156">
        <v>2</v>
      </c>
      <c r="I150" s="96"/>
      <c r="J150" s="207">
        <f t="shared" si="5"/>
        <v>0</v>
      </c>
      <c r="K150" s="208"/>
      <c r="L150" s="208"/>
      <c r="M150" s="208"/>
      <c r="N150" s="141"/>
    </row>
    <row r="151" spans="2:14" s="136" customFormat="1" ht="36" x14ac:dyDescent="0.15">
      <c r="B151" s="137"/>
      <c r="C151" s="138">
        <v>50</v>
      </c>
      <c r="D151" s="138"/>
      <c r="E151" s="139" t="s">
        <v>156</v>
      </c>
      <c r="F151" s="142" t="s">
        <v>157</v>
      </c>
      <c r="G151" s="140" t="s">
        <v>122</v>
      </c>
      <c r="H151" s="156">
        <v>15</v>
      </c>
      <c r="I151" s="96"/>
      <c r="J151" s="207">
        <f t="shared" si="5"/>
        <v>0</v>
      </c>
      <c r="K151" s="208"/>
      <c r="L151" s="208"/>
      <c r="M151" s="208"/>
      <c r="N151" s="141"/>
    </row>
    <row r="152" spans="2:14" s="136" customFormat="1" ht="48" x14ac:dyDescent="0.15">
      <c r="B152" s="137"/>
      <c r="C152" s="138">
        <v>51</v>
      </c>
      <c r="D152" s="138"/>
      <c r="E152" s="139" t="s">
        <v>158</v>
      </c>
      <c r="F152" s="142" t="s">
        <v>159</v>
      </c>
      <c r="G152" s="140" t="s">
        <v>122</v>
      </c>
      <c r="H152" s="156">
        <v>15</v>
      </c>
      <c r="I152" s="96"/>
      <c r="J152" s="207">
        <f t="shared" si="5"/>
        <v>0</v>
      </c>
      <c r="K152" s="208"/>
      <c r="L152" s="208"/>
      <c r="M152" s="208"/>
      <c r="N152" s="141"/>
    </row>
    <row r="153" spans="2:14" s="136" customFormat="1" ht="36" x14ac:dyDescent="0.15">
      <c r="B153" s="137"/>
      <c r="C153" s="138">
        <v>52</v>
      </c>
      <c r="D153" s="138"/>
      <c r="E153" s="139" t="s">
        <v>178</v>
      </c>
      <c r="F153" s="142" t="s">
        <v>179</v>
      </c>
      <c r="G153" s="140" t="s">
        <v>62</v>
      </c>
      <c r="H153" s="156">
        <v>25.64</v>
      </c>
      <c r="I153" s="96"/>
      <c r="J153" s="207">
        <f t="shared" si="5"/>
        <v>0</v>
      </c>
      <c r="K153" s="208"/>
      <c r="L153" s="208"/>
      <c r="M153" s="208"/>
      <c r="N153" s="141"/>
    </row>
    <row r="154" spans="2:14" s="136" customFormat="1" ht="36" x14ac:dyDescent="0.15">
      <c r="B154" s="137"/>
      <c r="C154" s="138">
        <v>53</v>
      </c>
      <c r="D154" s="138"/>
      <c r="E154" s="139" t="s">
        <v>152</v>
      </c>
      <c r="F154" s="142" t="s">
        <v>153</v>
      </c>
      <c r="G154" s="140" t="s">
        <v>121</v>
      </c>
      <c r="H154" s="156">
        <v>14.98</v>
      </c>
      <c r="I154" s="96"/>
      <c r="J154" s="207">
        <f t="shared" si="5"/>
        <v>0</v>
      </c>
      <c r="K154" s="208"/>
      <c r="L154" s="208"/>
      <c r="M154" s="208"/>
      <c r="N154" s="141"/>
    </row>
    <row r="155" spans="2:14" s="136" customFormat="1" ht="13" x14ac:dyDescent="0.15">
      <c r="B155" s="137"/>
      <c r="C155" s="129"/>
      <c r="D155" s="130"/>
      <c r="E155" s="133" t="s">
        <v>187</v>
      </c>
      <c r="F155" s="133"/>
      <c r="G155" s="124"/>
      <c r="H155" s="133"/>
      <c r="I155" s="133"/>
      <c r="J155" s="209">
        <f>SUM(J156:M166)</f>
        <v>0</v>
      </c>
      <c r="K155" s="210"/>
      <c r="L155" s="210"/>
      <c r="M155" s="210"/>
      <c r="N155" s="141"/>
    </row>
    <row r="156" spans="2:14" s="136" customFormat="1" ht="36" x14ac:dyDescent="0.15">
      <c r="B156" s="137"/>
      <c r="C156" s="138">
        <v>54</v>
      </c>
      <c r="D156" s="138"/>
      <c r="E156" s="139" t="s">
        <v>183</v>
      </c>
      <c r="F156" s="142" t="s">
        <v>184</v>
      </c>
      <c r="G156" s="140" t="s">
        <v>122</v>
      </c>
      <c r="H156" s="156">
        <v>1</v>
      </c>
      <c r="I156" s="96"/>
      <c r="J156" s="207">
        <f t="shared" ref="J156:J166" si="6">ROUND(I156*H156,3)</f>
        <v>0</v>
      </c>
      <c r="K156" s="208"/>
      <c r="L156" s="208"/>
      <c r="M156" s="208"/>
      <c r="N156" s="141"/>
    </row>
    <row r="157" spans="2:14" s="136" customFormat="1" ht="36" x14ac:dyDescent="0.15">
      <c r="B157" s="137"/>
      <c r="C157" s="138">
        <v>55</v>
      </c>
      <c r="D157" s="138"/>
      <c r="E157" s="139" t="s">
        <v>190</v>
      </c>
      <c r="F157" s="142" t="s">
        <v>191</v>
      </c>
      <c r="G157" s="140" t="s">
        <v>122</v>
      </c>
      <c r="H157" s="156">
        <v>15</v>
      </c>
      <c r="I157" s="96"/>
      <c r="J157" s="207">
        <f t="shared" si="6"/>
        <v>0</v>
      </c>
      <c r="K157" s="208"/>
      <c r="L157" s="208"/>
      <c r="M157" s="208"/>
      <c r="N157" s="141"/>
    </row>
    <row r="158" spans="2:14" s="136" customFormat="1" ht="31.5" customHeight="1" x14ac:dyDescent="0.15">
      <c r="B158" s="137"/>
      <c r="C158" s="138">
        <v>56</v>
      </c>
      <c r="D158" s="138"/>
      <c r="E158" s="139" t="s">
        <v>194</v>
      </c>
      <c r="F158" s="142" t="s">
        <v>195</v>
      </c>
      <c r="G158" s="140" t="s">
        <v>121</v>
      </c>
      <c r="H158" s="156">
        <v>2</v>
      </c>
      <c r="I158" s="96"/>
      <c r="J158" s="207">
        <f t="shared" si="6"/>
        <v>0</v>
      </c>
      <c r="K158" s="208"/>
      <c r="L158" s="208"/>
      <c r="M158" s="208"/>
      <c r="N158" s="141"/>
    </row>
    <row r="159" spans="2:14" s="136" customFormat="1" ht="36" x14ac:dyDescent="0.15">
      <c r="B159" s="137"/>
      <c r="C159" s="138">
        <v>57</v>
      </c>
      <c r="D159" s="138"/>
      <c r="E159" s="139" t="s">
        <v>196</v>
      </c>
      <c r="F159" s="142" t="s">
        <v>197</v>
      </c>
      <c r="G159" s="140" t="s">
        <v>122</v>
      </c>
      <c r="H159" s="156">
        <v>2</v>
      </c>
      <c r="I159" s="96"/>
      <c r="J159" s="207">
        <f t="shared" si="6"/>
        <v>0</v>
      </c>
      <c r="K159" s="208"/>
      <c r="L159" s="208"/>
      <c r="M159" s="208"/>
      <c r="N159" s="141"/>
    </row>
    <row r="160" spans="2:14" s="136" customFormat="1" ht="36" x14ac:dyDescent="0.15">
      <c r="B160" s="137"/>
      <c r="C160" s="138">
        <v>58</v>
      </c>
      <c r="D160" s="138"/>
      <c r="E160" s="139" t="s">
        <v>198</v>
      </c>
      <c r="F160" s="142" t="s">
        <v>199</v>
      </c>
      <c r="G160" s="140" t="s">
        <v>122</v>
      </c>
      <c r="H160" s="156">
        <v>2</v>
      </c>
      <c r="I160" s="96"/>
      <c r="J160" s="207">
        <f t="shared" si="6"/>
        <v>0</v>
      </c>
      <c r="K160" s="208"/>
      <c r="L160" s="208"/>
      <c r="M160" s="208"/>
      <c r="N160" s="141"/>
    </row>
    <row r="161" spans="2:14" s="136" customFormat="1" ht="36" x14ac:dyDescent="0.15">
      <c r="B161" s="137"/>
      <c r="C161" s="138">
        <v>59</v>
      </c>
      <c r="D161" s="138"/>
      <c r="E161" s="139" t="s">
        <v>200</v>
      </c>
      <c r="F161" s="142" t="s">
        <v>201</v>
      </c>
      <c r="G161" s="140" t="s">
        <v>122</v>
      </c>
      <c r="H161" s="156">
        <v>2</v>
      </c>
      <c r="I161" s="96"/>
      <c r="J161" s="207">
        <f t="shared" si="6"/>
        <v>0</v>
      </c>
      <c r="K161" s="208"/>
      <c r="L161" s="208"/>
      <c r="M161" s="208"/>
      <c r="N161" s="141"/>
    </row>
    <row r="162" spans="2:14" s="136" customFormat="1" ht="36" x14ac:dyDescent="0.15">
      <c r="B162" s="137"/>
      <c r="C162" s="138">
        <v>60</v>
      </c>
      <c r="D162" s="138"/>
      <c r="E162" s="139" t="s">
        <v>166</v>
      </c>
      <c r="F162" s="142" t="s">
        <v>167</v>
      </c>
      <c r="G162" s="140" t="s">
        <v>122</v>
      </c>
      <c r="H162" s="156">
        <v>2</v>
      </c>
      <c r="I162" s="96"/>
      <c r="J162" s="207">
        <f t="shared" si="6"/>
        <v>0</v>
      </c>
      <c r="K162" s="208"/>
      <c r="L162" s="208"/>
      <c r="M162" s="208"/>
      <c r="N162" s="141"/>
    </row>
    <row r="163" spans="2:14" s="136" customFormat="1" ht="12" x14ac:dyDescent="0.15">
      <c r="B163" s="137"/>
      <c r="C163" s="138">
        <v>61</v>
      </c>
      <c r="D163" s="138"/>
      <c r="E163" s="139" t="s">
        <v>202</v>
      </c>
      <c r="F163" s="142" t="s">
        <v>203</v>
      </c>
      <c r="G163" s="140" t="s">
        <v>122</v>
      </c>
      <c r="H163" s="156">
        <v>2</v>
      </c>
      <c r="I163" s="96"/>
      <c r="J163" s="207">
        <f t="shared" si="6"/>
        <v>0</v>
      </c>
      <c r="K163" s="208"/>
      <c r="L163" s="208"/>
      <c r="M163" s="208"/>
      <c r="N163" s="141"/>
    </row>
    <row r="164" spans="2:14" s="136" customFormat="1" ht="24" x14ac:dyDescent="0.15">
      <c r="B164" s="137"/>
      <c r="C164" s="138">
        <v>62</v>
      </c>
      <c r="D164" s="138"/>
      <c r="E164" s="139" t="s">
        <v>185</v>
      </c>
      <c r="F164" s="142" t="s">
        <v>186</v>
      </c>
      <c r="G164" s="140" t="s">
        <v>122</v>
      </c>
      <c r="H164" s="156">
        <v>1</v>
      </c>
      <c r="I164" s="96"/>
      <c r="J164" s="207">
        <f t="shared" si="6"/>
        <v>0</v>
      </c>
      <c r="K164" s="208"/>
      <c r="L164" s="208"/>
      <c r="M164" s="208"/>
      <c r="N164" s="141"/>
    </row>
    <row r="165" spans="2:14" s="136" customFormat="1" ht="31.5" customHeight="1" x14ac:dyDescent="0.15">
      <c r="B165" s="137"/>
      <c r="C165" s="138">
        <v>63</v>
      </c>
      <c r="D165" s="138"/>
      <c r="E165" s="139" t="s">
        <v>188</v>
      </c>
      <c r="F165" s="142" t="s">
        <v>189</v>
      </c>
      <c r="G165" s="140" t="s">
        <v>121</v>
      </c>
      <c r="H165" s="156">
        <v>98.65</v>
      </c>
      <c r="I165" s="96"/>
      <c r="J165" s="207">
        <f t="shared" si="6"/>
        <v>0</v>
      </c>
      <c r="K165" s="208"/>
      <c r="L165" s="208"/>
      <c r="M165" s="208"/>
      <c r="N165" s="141"/>
    </row>
    <row r="166" spans="2:14" s="136" customFormat="1" ht="36" x14ac:dyDescent="0.15">
      <c r="B166" s="137"/>
      <c r="C166" s="138">
        <v>64</v>
      </c>
      <c r="D166" s="138"/>
      <c r="E166" s="139" t="s">
        <v>192</v>
      </c>
      <c r="F166" s="142" t="s">
        <v>193</v>
      </c>
      <c r="G166" s="140" t="s">
        <v>122</v>
      </c>
      <c r="H166" s="156">
        <v>2</v>
      </c>
      <c r="I166" s="96"/>
      <c r="J166" s="207">
        <f t="shared" si="6"/>
        <v>0</v>
      </c>
      <c r="K166" s="208"/>
      <c r="L166" s="208"/>
      <c r="M166" s="208"/>
      <c r="N166" s="141"/>
    </row>
    <row r="167" spans="2:14" s="130" customFormat="1" ht="29.75" customHeight="1" x14ac:dyDescent="0.15">
      <c r="B167" s="131"/>
      <c r="E167" s="133" t="s">
        <v>74</v>
      </c>
      <c r="F167" s="133"/>
      <c r="G167" s="124"/>
      <c r="H167" s="133"/>
      <c r="I167" s="133"/>
      <c r="J167" s="209">
        <f>SUM(J169:M177)</f>
        <v>0</v>
      </c>
      <c r="K167" s="210"/>
      <c r="L167" s="210"/>
      <c r="M167" s="210"/>
      <c r="N167" s="132"/>
    </row>
    <row r="168" spans="2:14" s="130" customFormat="1" ht="29.75" customHeight="1" x14ac:dyDescent="0.15">
      <c r="B168" s="131"/>
      <c r="C168" s="138">
        <v>65</v>
      </c>
      <c r="D168" s="172"/>
      <c r="E168" s="173" t="s">
        <v>125</v>
      </c>
      <c r="F168" s="171" t="s">
        <v>238</v>
      </c>
      <c r="G168" s="174" t="s">
        <v>124</v>
      </c>
      <c r="H168" s="175">
        <v>233.18299999999999</v>
      </c>
      <c r="I168" s="170"/>
      <c r="J168" s="234">
        <f t="shared" ref="J168" si="7">ROUND(I168*H168,3)</f>
        <v>0</v>
      </c>
      <c r="K168" s="235"/>
      <c r="L168" s="235"/>
      <c r="M168" s="235"/>
      <c r="N168" s="132"/>
    </row>
    <row r="169" spans="2:14" s="136" customFormat="1" ht="24" x14ac:dyDescent="0.15">
      <c r="B169" s="137"/>
      <c r="C169" s="138">
        <v>66</v>
      </c>
      <c r="D169" s="138"/>
      <c r="E169" s="139" t="s">
        <v>125</v>
      </c>
      <c r="F169" s="142" t="s">
        <v>126</v>
      </c>
      <c r="G169" s="140" t="s">
        <v>124</v>
      </c>
      <c r="H169" s="156">
        <f>233.183*20</f>
        <v>4663.66</v>
      </c>
      <c r="I169" s="170"/>
      <c r="J169" s="207">
        <f t="shared" ref="J169:J177" si="8">ROUND(I169*H169,3)</f>
        <v>0</v>
      </c>
      <c r="K169" s="208"/>
      <c r="L169" s="208"/>
      <c r="M169" s="208"/>
      <c r="N169" s="141"/>
    </row>
    <row r="170" spans="2:14" s="136" customFormat="1" ht="36" x14ac:dyDescent="0.15">
      <c r="B170" s="137"/>
      <c r="C170" s="138">
        <v>67</v>
      </c>
      <c r="D170" s="138"/>
      <c r="E170" s="139" t="s">
        <v>216</v>
      </c>
      <c r="F170" s="142" t="s">
        <v>217</v>
      </c>
      <c r="G170" s="140" t="s">
        <v>62</v>
      </c>
      <c r="H170" s="156">
        <v>114.36</v>
      </c>
      <c r="I170" s="96"/>
      <c r="J170" s="207">
        <f t="shared" si="8"/>
        <v>0</v>
      </c>
      <c r="K170" s="208"/>
      <c r="L170" s="208"/>
      <c r="M170" s="208"/>
      <c r="N170" s="141"/>
    </row>
    <row r="171" spans="2:14" s="136" customFormat="1" ht="36" x14ac:dyDescent="0.15">
      <c r="B171" s="137"/>
      <c r="C171" s="138"/>
      <c r="D171" s="138"/>
      <c r="E171" s="139" t="s">
        <v>218</v>
      </c>
      <c r="F171" s="142" t="s">
        <v>219</v>
      </c>
      <c r="G171" s="140" t="s">
        <v>62</v>
      </c>
      <c r="H171" s="165">
        <v>114.36</v>
      </c>
      <c r="I171" s="96"/>
      <c r="J171" s="207">
        <f t="shared" si="8"/>
        <v>0</v>
      </c>
      <c r="K171" s="208"/>
      <c r="L171" s="208"/>
      <c r="M171" s="208"/>
      <c r="N171" s="141"/>
    </row>
    <row r="172" spans="2:14" s="136" customFormat="1" ht="12" x14ac:dyDescent="0.15">
      <c r="B172" s="137"/>
      <c r="C172" s="138">
        <v>68</v>
      </c>
      <c r="D172" s="138"/>
      <c r="E172" s="139" t="s">
        <v>230</v>
      </c>
      <c r="F172" s="142" t="s">
        <v>231</v>
      </c>
      <c r="G172" s="140" t="s">
        <v>121</v>
      </c>
      <c r="H172" s="165">
        <v>154.38</v>
      </c>
      <c r="I172" s="96"/>
      <c r="J172" s="207">
        <f t="shared" ref="J172" si="9">ROUND(I172*H172,3)</f>
        <v>0</v>
      </c>
      <c r="K172" s="208"/>
      <c r="L172" s="208"/>
      <c r="M172" s="208"/>
      <c r="N172" s="141"/>
    </row>
    <row r="173" spans="2:14" s="136" customFormat="1" ht="36" x14ac:dyDescent="0.15">
      <c r="B173" s="137"/>
      <c r="C173" s="138">
        <v>69</v>
      </c>
      <c r="D173" s="103"/>
      <c r="E173" s="104" t="s">
        <v>235</v>
      </c>
      <c r="F173" s="105" t="s">
        <v>236</v>
      </c>
      <c r="G173" s="106" t="s">
        <v>121</v>
      </c>
      <c r="H173" s="156">
        <v>78.97</v>
      </c>
      <c r="I173" s="143"/>
      <c r="J173" s="211">
        <f t="shared" si="8"/>
        <v>0</v>
      </c>
      <c r="K173" s="212"/>
      <c r="L173" s="212"/>
      <c r="M173" s="212"/>
      <c r="N173" s="141"/>
    </row>
    <row r="174" spans="2:14" s="136" customFormat="1" ht="24" x14ac:dyDescent="0.15">
      <c r="B174" s="137"/>
      <c r="C174" s="138">
        <v>70</v>
      </c>
      <c r="D174" s="103"/>
      <c r="E174" s="104">
        <v>919735111</v>
      </c>
      <c r="F174" s="105" t="s">
        <v>123</v>
      </c>
      <c r="G174" s="106" t="s">
        <v>121</v>
      </c>
      <c r="H174" s="156">
        <v>31.22</v>
      </c>
      <c r="I174" s="143"/>
      <c r="J174" s="211">
        <f t="shared" si="8"/>
        <v>0</v>
      </c>
      <c r="K174" s="212"/>
      <c r="L174" s="212"/>
      <c r="M174" s="212"/>
      <c r="N174" s="141"/>
    </row>
    <row r="175" spans="2:14" s="136" customFormat="1" ht="36" x14ac:dyDescent="0.15">
      <c r="B175" s="137"/>
      <c r="C175" s="138">
        <v>71</v>
      </c>
      <c r="D175" s="138"/>
      <c r="E175" s="139" t="s">
        <v>160</v>
      </c>
      <c r="F175" s="171" t="s">
        <v>234</v>
      </c>
      <c r="G175" s="140" t="s">
        <v>124</v>
      </c>
      <c r="H175" s="156">
        <f>H125*1.7</f>
        <v>231.727</v>
      </c>
      <c r="I175" s="96"/>
      <c r="J175" s="207">
        <f t="shared" si="8"/>
        <v>0</v>
      </c>
      <c r="K175" s="208"/>
      <c r="L175" s="208"/>
      <c r="M175" s="208"/>
      <c r="N175" s="141"/>
    </row>
    <row r="176" spans="2:14" s="136" customFormat="1" ht="36" x14ac:dyDescent="0.15">
      <c r="B176" s="137"/>
      <c r="C176" s="138">
        <v>72</v>
      </c>
      <c r="D176" s="138"/>
      <c r="E176" s="139" t="s">
        <v>127</v>
      </c>
      <c r="F176" s="142" t="s">
        <v>128</v>
      </c>
      <c r="G176" s="140" t="s">
        <v>124</v>
      </c>
      <c r="H176" s="156">
        <v>1.456</v>
      </c>
      <c r="I176" s="170"/>
      <c r="J176" s="207">
        <f t="shared" si="8"/>
        <v>0</v>
      </c>
      <c r="K176" s="208"/>
      <c r="L176" s="208"/>
      <c r="M176" s="208"/>
      <c r="N176" s="141"/>
    </row>
    <row r="177" spans="2:14" s="136" customFormat="1" ht="36" x14ac:dyDescent="0.15">
      <c r="B177" s="137"/>
      <c r="C177" s="138">
        <v>73</v>
      </c>
      <c r="D177" s="138"/>
      <c r="E177" s="139" t="s">
        <v>161</v>
      </c>
      <c r="F177" s="142" t="s">
        <v>162</v>
      </c>
      <c r="G177" s="140" t="s">
        <v>60</v>
      </c>
      <c r="H177" s="156">
        <v>13.45</v>
      </c>
      <c r="I177" s="96"/>
      <c r="J177" s="207">
        <f t="shared" si="8"/>
        <v>0</v>
      </c>
      <c r="K177" s="208"/>
      <c r="L177" s="208"/>
      <c r="M177" s="208"/>
      <c r="N177" s="141"/>
    </row>
    <row r="178" spans="2:14" s="130" customFormat="1" ht="29.75" customHeight="1" x14ac:dyDescent="0.15">
      <c r="B178" s="131"/>
      <c r="C178" s="128"/>
      <c r="E178" s="133" t="s">
        <v>75</v>
      </c>
      <c r="F178" s="133"/>
      <c r="G178" s="124"/>
      <c r="H178" s="133"/>
      <c r="I178" s="133"/>
      <c r="J178" s="209">
        <f>SUM(J179)</f>
        <v>0</v>
      </c>
      <c r="K178" s="210"/>
      <c r="L178" s="210"/>
      <c r="M178" s="210"/>
      <c r="N178" s="132"/>
    </row>
    <row r="179" spans="2:14" s="136" customFormat="1" ht="44.25" customHeight="1" x14ac:dyDescent="0.15">
      <c r="B179" s="137"/>
      <c r="C179" s="138">
        <v>74</v>
      </c>
      <c r="D179" s="138"/>
      <c r="E179" s="139" t="s">
        <v>129</v>
      </c>
      <c r="F179" s="142" t="s">
        <v>130</v>
      </c>
      <c r="G179" s="140" t="s">
        <v>124</v>
      </c>
      <c r="H179" s="156">
        <v>574.30999999999995</v>
      </c>
      <c r="I179" s="170"/>
      <c r="J179" s="207">
        <f>ROUND(I179*H179,3)</f>
        <v>0</v>
      </c>
      <c r="K179" s="208"/>
      <c r="L179" s="208"/>
      <c r="M179" s="208"/>
      <c r="N179" s="141"/>
    </row>
    <row r="180" spans="2:14" s="136" customFormat="1" ht="44.25" customHeight="1" x14ac:dyDescent="0.15">
      <c r="B180" s="137"/>
      <c r="C180" s="128"/>
      <c r="D180" s="128"/>
      <c r="E180" s="133" t="s">
        <v>206</v>
      </c>
      <c r="F180" s="133" t="s">
        <v>207</v>
      </c>
      <c r="G180" s="134"/>
      <c r="H180" s="135"/>
      <c r="I180" s="135"/>
      <c r="J180" s="209">
        <f>SUM(J181:M185)</f>
        <v>0</v>
      </c>
      <c r="K180" s="210"/>
      <c r="L180" s="210"/>
      <c r="M180" s="210"/>
      <c r="N180" s="141"/>
    </row>
    <row r="181" spans="2:14" s="136" customFormat="1" ht="36" x14ac:dyDescent="0.15">
      <c r="B181" s="137"/>
      <c r="C181" s="138">
        <v>75</v>
      </c>
      <c r="D181" s="138"/>
      <c r="E181" s="139" t="s">
        <v>208</v>
      </c>
      <c r="F181" s="142" t="s">
        <v>209</v>
      </c>
      <c r="G181" s="140" t="s">
        <v>210</v>
      </c>
      <c r="H181" s="156">
        <v>1</v>
      </c>
      <c r="I181" s="96"/>
      <c r="J181" s="207">
        <f t="shared" ref="J181:J185" si="10">ROUND(I181*H181,3)</f>
        <v>0</v>
      </c>
      <c r="K181" s="208"/>
      <c r="L181" s="208"/>
      <c r="M181" s="208"/>
      <c r="N181" s="141"/>
    </row>
    <row r="182" spans="2:14" s="136" customFormat="1" ht="24" x14ac:dyDescent="0.15">
      <c r="B182" s="137"/>
      <c r="C182" s="138">
        <v>76</v>
      </c>
      <c r="D182" s="138"/>
      <c r="E182" s="139" t="s">
        <v>211</v>
      </c>
      <c r="F182" s="142" t="s">
        <v>212</v>
      </c>
      <c r="G182" s="140" t="s">
        <v>210</v>
      </c>
      <c r="H182" s="156">
        <v>1</v>
      </c>
      <c r="I182" s="96"/>
      <c r="J182" s="207">
        <f t="shared" si="10"/>
        <v>0</v>
      </c>
      <c r="K182" s="208"/>
      <c r="L182" s="208"/>
      <c r="M182" s="208"/>
      <c r="N182" s="141"/>
    </row>
    <row r="183" spans="2:14" s="136" customFormat="1" ht="24" x14ac:dyDescent="0.15">
      <c r="B183" s="137"/>
      <c r="C183" s="138">
        <v>78</v>
      </c>
      <c r="D183" s="138"/>
      <c r="E183" s="139" t="s">
        <v>213</v>
      </c>
      <c r="F183" s="142" t="s">
        <v>214</v>
      </c>
      <c r="G183" s="140" t="s">
        <v>210</v>
      </c>
      <c r="H183" s="156">
        <v>1</v>
      </c>
      <c r="I183" s="96"/>
      <c r="J183" s="207">
        <f t="shared" si="10"/>
        <v>0</v>
      </c>
      <c r="K183" s="208"/>
      <c r="L183" s="208"/>
      <c r="M183" s="208"/>
      <c r="N183" s="141"/>
    </row>
    <row r="184" spans="2:14" s="130" customFormat="1" ht="24" x14ac:dyDescent="0.15">
      <c r="B184" s="131"/>
      <c r="C184" s="138">
        <v>79</v>
      </c>
      <c r="D184" s="138"/>
      <c r="E184" s="139" t="s">
        <v>220</v>
      </c>
      <c r="F184" s="142" t="s">
        <v>221</v>
      </c>
      <c r="G184" s="140" t="s">
        <v>210</v>
      </c>
      <c r="H184" s="156">
        <v>1</v>
      </c>
      <c r="I184" s="96"/>
      <c r="J184" s="207">
        <f t="shared" si="10"/>
        <v>0</v>
      </c>
      <c r="K184" s="208"/>
      <c r="L184" s="208"/>
      <c r="M184" s="208"/>
      <c r="N184" s="132"/>
    </row>
    <row r="185" spans="2:14" s="136" customFormat="1" ht="12" x14ac:dyDescent="0.15">
      <c r="B185" s="137"/>
      <c r="C185" s="138">
        <v>80</v>
      </c>
      <c r="D185" s="138"/>
      <c r="E185" s="139" t="s">
        <v>169</v>
      </c>
      <c r="F185" s="142" t="s">
        <v>215</v>
      </c>
      <c r="G185" s="140" t="s">
        <v>210</v>
      </c>
      <c r="H185" s="156">
        <v>1</v>
      </c>
      <c r="I185" s="96"/>
      <c r="J185" s="207">
        <f t="shared" si="10"/>
        <v>0</v>
      </c>
      <c r="K185" s="208"/>
      <c r="L185" s="208"/>
      <c r="M185" s="208"/>
      <c r="N185" s="141"/>
    </row>
    <row r="186" spans="2:14" s="136" customFormat="1" ht="7" customHeight="1" x14ac:dyDescent="0.15">
      <c r="B186" s="47"/>
      <c r="C186" s="48"/>
      <c r="D186" s="48"/>
      <c r="E186" s="48"/>
      <c r="F186" s="48"/>
      <c r="G186" s="118"/>
      <c r="H186" s="48"/>
      <c r="I186" s="48"/>
      <c r="J186" s="48"/>
      <c r="K186" s="48"/>
      <c r="L186" s="48"/>
      <c r="M186" s="48"/>
      <c r="N186" s="49"/>
    </row>
  </sheetData>
  <mergeCells count="123">
    <mergeCell ref="J183:M183"/>
    <mergeCell ref="J184:M184"/>
    <mergeCell ref="J185:M185"/>
    <mergeCell ref="J177:M177"/>
    <mergeCell ref="J178:M178"/>
    <mergeCell ref="J179:M179"/>
    <mergeCell ref="J180:M180"/>
    <mergeCell ref="J181:M181"/>
    <mergeCell ref="J182:M182"/>
    <mergeCell ref="J171:M171"/>
    <mergeCell ref="J173:M173"/>
    <mergeCell ref="J174:M174"/>
    <mergeCell ref="J175:M175"/>
    <mergeCell ref="J176:M176"/>
    <mergeCell ref="J163:M163"/>
    <mergeCell ref="J164:M164"/>
    <mergeCell ref="J165:M165"/>
    <mergeCell ref="J166:M166"/>
    <mergeCell ref="J167:M167"/>
    <mergeCell ref="J169:M169"/>
    <mergeCell ref="J168:M168"/>
    <mergeCell ref="J161:M161"/>
    <mergeCell ref="J162:M162"/>
    <mergeCell ref="J151:M151"/>
    <mergeCell ref="J152:M152"/>
    <mergeCell ref="J153:M153"/>
    <mergeCell ref="J154:M154"/>
    <mergeCell ref="J155:M155"/>
    <mergeCell ref="J156:M156"/>
    <mergeCell ref="J170:M170"/>
    <mergeCell ref="J149:M149"/>
    <mergeCell ref="J150:M150"/>
    <mergeCell ref="J144:M144"/>
    <mergeCell ref="J145:M145"/>
    <mergeCell ref="J146:M146"/>
    <mergeCell ref="J157:M157"/>
    <mergeCell ref="J158:M158"/>
    <mergeCell ref="J159:M159"/>
    <mergeCell ref="J160:M160"/>
    <mergeCell ref="J141:M141"/>
    <mergeCell ref="J142:M142"/>
    <mergeCell ref="J143:M143"/>
    <mergeCell ref="J137:M137"/>
    <mergeCell ref="J138:M138"/>
    <mergeCell ref="J139:M139"/>
    <mergeCell ref="J140:M140"/>
    <mergeCell ref="J147:M147"/>
    <mergeCell ref="J148:M148"/>
    <mergeCell ref="J132:M132"/>
    <mergeCell ref="J133:M133"/>
    <mergeCell ref="J134:M134"/>
    <mergeCell ref="J135:M135"/>
    <mergeCell ref="J136:M136"/>
    <mergeCell ref="J125:M125"/>
    <mergeCell ref="J126:M126"/>
    <mergeCell ref="J127:M127"/>
    <mergeCell ref="J128:M128"/>
    <mergeCell ref="J129:M129"/>
    <mergeCell ref="J130:M130"/>
    <mergeCell ref="J122:M122"/>
    <mergeCell ref="J123:M123"/>
    <mergeCell ref="J124:M124"/>
    <mergeCell ref="J117:M117"/>
    <mergeCell ref="J118:M118"/>
    <mergeCell ref="J119:M119"/>
    <mergeCell ref="J120:M120"/>
    <mergeCell ref="J121:M121"/>
    <mergeCell ref="J131:M131"/>
    <mergeCell ref="J111:M111"/>
    <mergeCell ref="J112:M112"/>
    <mergeCell ref="J113:M113"/>
    <mergeCell ref="J114:M114"/>
    <mergeCell ref="J115:M115"/>
    <mergeCell ref="J116:M116"/>
    <mergeCell ref="F102:L102"/>
    <mergeCell ref="J104:L104"/>
    <mergeCell ref="J106:M106"/>
    <mergeCell ref="J107:M107"/>
    <mergeCell ref="J109:M109"/>
    <mergeCell ref="J110:M110"/>
    <mergeCell ref="J90:M90"/>
    <mergeCell ref="J92:M92"/>
    <mergeCell ref="I94:M94"/>
    <mergeCell ref="C100:M100"/>
    <mergeCell ref="J82:M82"/>
    <mergeCell ref="J83:M83"/>
    <mergeCell ref="J84:M84"/>
    <mergeCell ref="J85:M85"/>
    <mergeCell ref="J86:M86"/>
    <mergeCell ref="J87:M87"/>
    <mergeCell ref="J80:M80"/>
    <mergeCell ref="J32:L32"/>
    <mergeCell ref="J33:L33"/>
    <mergeCell ref="J34:L34"/>
    <mergeCell ref="J35:L35"/>
    <mergeCell ref="I37:L37"/>
    <mergeCell ref="C71:M71"/>
    <mergeCell ref="J88:M88"/>
    <mergeCell ref="J89:M89"/>
    <mergeCell ref="G1:H1"/>
    <mergeCell ref="C2:M2"/>
    <mergeCell ref="C4:M4"/>
    <mergeCell ref="F6:L6"/>
    <mergeCell ref="K8:L8"/>
    <mergeCell ref="K10:L10"/>
    <mergeCell ref="J172:M172"/>
    <mergeCell ref="K20:L20"/>
    <mergeCell ref="E23:I23"/>
    <mergeCell ref="J26:L26"/>
    <mergeCell ref="J27:L27"/>
    <mergeCell ref="J29:L29"/>
    <mergeCell ref="J31:L31"/>
    <mergeCell ref="K11:L11"/>
    <mergeCell ref="K13:L13"/>
    <mergeCell ref="K14:L14"/>
    <mergeCell ref="K16:L16"/>
    <mergeCell ref="K17:L17"/>
    <mergeCell ref="K19:L19"/>
    <mergeCell ref="F73:L73"/>
    <mergeCell ref="J75:L75"/>
    <mergeCell ref="J77:M77"/>
    <mergeCell ref="J78:M78"/>
    <mergeCell ref="C80:F80"/>
  </mergeCells>
  <hyperlinks>
    <hyperlink ref="F1" location="C2" tooltip="Krycí list rozpočtu" display="1) Krycí list rozpočtu" xr:uid="{00000000-0004-0000-0200-000000000000}"/>
    <hyperlink ref="G1:H1" location="C85" tooltip="Rekapitulácia rozpočtu" display="2) Rekapitulácia rozpočtu" xr:uid="{00000000-0004-0000-0200-000001000000}"/>
    <hyperlink ref="I1" location="C113" tooltip="Rozpočet" display="3) Rozpočet" xr:uid="{00000000-0004-0000-02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66"/>
  <sheetViews>
    <sheetView showGridLines="0" tabSelected="1" zoomScale="129" zoomScaleNormal="129" zoomScalePageLayoutView="129" workbookViewId="0">
      <pane ySplit="1" topLeftCell="A98" activePane="bottomLeft" state="frozen"/>
      <selection pane="bottomLeft" activeCell="I113" sqref="I113"/>
    </sheetView>
  </sheetViews>
  <sheetFormatPr baseColWidth="10" defaultColWidth="8.75" defaultRowHeight="11" x14ac:dyDescent="0.15"/>
  <cols>
    <col min="1" max="1" width="8.25" style="146" customWidth="1"/>
    <col min="2" max="2" width="1.75" style="146" customWidth="1"/>
    <col min="3" max="4" width="4.25" style="146" customWidth="1"/>
    <col min="5" max="5" width="17.25" style="146" customWidth="1"/>
    <col min="6" max="6" width="43.25" style="146" bestFit="1" customWidth="1"/>
    <col min="7" max="7" width="5.25" style="127" customWidth="1"/>
    <col min="8" max="8" width="11.5" style="146" customWidth="1"/>
    <col min="9" max="9" width="12" style="146" customWidth="1"/>
    <col min="10" max="10" width="6" style="146" customWidth="1"/>
    <col min="11" max="11" width="2" style="146" customWidth="1"/>
    <col min="12" max="12" width="12.5" style="146" customWidth="1"/>
    <col min="13" max="13" width="4.25" style="146" customWidth="1"/>
    <col min="14" max="14" width="1.75" style="146" customWidth="1"/>
    <col min="15" max="16384" width="8.75" style="146"/>
  </cols>
  <sheetData>
    <row r="1" spans="1:14" ht="21.75" customHeight="1" x14ac:dyDescent="0.15">
      <c r="A1" s="91"/>
      <c r="B1" s="88"/>
      <c r="C1" s="88"/>
      <c r="D1" s="89" t="s">
        <v>1</v>
      </c>
      <c r="E1" s="88"/>
      <c r="F1" s="90" t="s">
        <v>134</v>
      </c>
      <c r="G1" s="232"/>
      <c r="H1" s="232"/>
      <c r="I1" s="90" t="s">
        <v>135</v>
      </c>
      <c r="J1" s="88"/>
      <c r="K1" s="89" t="s">
        <v>59</v>
      </c>
      <c r="L1" s="88"/>
      <c r="M1" s="88"/>
      <c r="N1" s="88"/>
    </row>
    <row r="2" spans="1:14" ht="37" customHeight="1" x14ac:dyDescent="0.15">
      <c r="C2" s="198" t="s">
        <v>4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7" customHeight="1" x14ac:dyDescent="0.15">
      <c r="B3" s="12"/>
      <c r="C3" s="13"/>
      <c r="D3" s="13"/>
      <c r="E3" s="13"/>
      <c r="F3" s="13"/>
      <c r="G3" s="110"/>
      <c r="H3" s="13"/>
      <c r="I3" s="13"/>
      <c r="J3" s="13"/>
      <c r="K3" s="13"/>
      <c r="L3" s="13"/>
      <c r="M3" s="13"/>
      <c r="N3" s="14"/>
    </row>
    <row r="4" spans="1:14" ht="37" customHeight="1" x14ac:dyDescent="0.15">
      <c r="B4" s="15"/>
      <c r="C4" s="192" t="s">
        <v>63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7"/>
    </row>
    <row r="5" spans="1:14" ht="7" customHeight="1" x14ac:dyDescent="0.15">
      <c r="B5" s="15"/>
      <c r="C5" s="147"/>
      <c r="D5" s="147"/>
      <c r="E5" s="147"/>
      <c r="F5" s="147"/>
      <c r="G5" s="111"/>
      <c r="H5" s="147"/>
      <c r="I5" s="147"/>
      <c r="J5" s="147"/>
      <c r="K5" s="147"/>
      <c r="L5" s="147"/>
      <c r="M5" s="147"/>
      <c r="N5" s="17"/>
    </row>
    <row r="6" spans="1:14" s="136" customFormat="1" ht="32.75" customHeight="1" x14ac:dyDescent="0.15">
      <c r="B6" s="24"/>
      <c r="C6" s="149"/>
      <c r="D6" s="20" t="s">
        <v>10</v>
      </c>
      <c r="E6" s="149"/>
      <c r="F6" s="202" t="s">
        <v>222</v>
      </c>
      <c r="G6" s="177"/>
      <c r="H6" s="177"/>
      <c r="I6" s="177"/>
      <c r="J6" s="177"/>
      <c r="K6" s="177"/>
      <c r="L6" s="177"/>
      <c r="M6" s="149"/>
      <c r="N6" s="26"/>
    </row>
    <row r="7" spans="1:14" s="136" customFormat="1" ht="14.5" customHeight="1" x14ac:dyDescent="0.15">
      <c r="B7" s="24"/>
      <c r="C7" s="149"/>
      <c r="D7" s="21" t="s">
        <v>11</v>
      </c>
      <c r="E7" s="149"/>
      <c r="F7" s="148" t="s">
        <v>2</v>
      </c>
      <c r="G7" s="112"/>
      <c r="H7" s="149"/>
      <c r="I7" s="149"/>
      <c r="J7" s="149"/>
      <c r="K7" s="148" t="s">
        <v>2</v>
      </c>
      <c r="L7" s="149"/>
      <c r="M7" s="149"/>
      <c r="N7" s="26"/>
    </row>
    <row r="8" spans="1:14" s="136" customFormat="1" ht="14.5" customHeight="1" x14ac:dyDescent="0.15">
      <c r="B8" s="24"/>
      <c r="C8" s="149"/>
      <c r="D8" s="21" t="s">
        <v>13</v>
      </c>
      <c r="E8" s="149"/>
      <c r="F8" s="148" t="s">
        <v>14</v>
      </c>
      <c r="G8" s="112"/>
      <c r="H8" s="149"/>
      <c r="I8" s="149"/>
      <c r="J8" s="149"/>
      <c r="K8" s="233"/>
      <c r="L8" s="177"/>
      <c r="M8" s="149"/>
      <c r="N8" s="26"/>
    </row>
    <row r="9" spans="1:14" s="136" customFormat="1" ht="11" customHeight="1" x14ac:dyDescent="0.15">
      <c r="B9" s="24"/>
      <c r="C9" s="149"/>
      <c r="D9" s="149"/>
      <c r="E9" s="149"/>
      <c r="F9" s="149"/>
      <c r="G9" s="112"/>
      <c r="H9" s="149"/>
      <c r="I9" s="149"/>
      <c r="J9" s="149"/>
      <c r="K9" s="149"/>
      <c r="L9" s="149"/>
      <c r="M9" s="149"/>
      <c r="N9" s="26"/>
    </row>
    <row r="10" spans="1:14" s="136" customFormat="1" ht="14.5" customHeight="1" x14ac:dyDescent="0.15">
      <c r="B10" s="24"/>
      <c r="C10" s="149"/>
      <c r="D10" s="21" t="s">
        <v>16</v>
      </c>
      <c r="E10" s="149"/>
      <c r="F10" s="149"/>
      <c r="G10" s="112"/>
      <c r="H10" s="149"/>
      <c r="I10" s="149"/>
      <c r="J10" s="149"/>
      <c r="K10" s="201" t="str">
        <f>IF('Rekapitulácia stavby'!AN10="","",'Rekapitulácia stavby'!AN10)</f>
        <v/>
      </c>
      <c r="L10" s="177"/>
      <c r="M10" s="149"/>
      <c r="N10" s="26"/>
    </row>
    <row r="11" spans="1:14" s="136" customFormat="1" ht="18" customHeight="1" x14ac:dyDescent="0.15">
      <c r="B11" s="24"/>
      <c r="C11" s="149"/>
      <c r="D11" s="149"/>
      <c r="E11" s="148" t="str">
        <f>IF('Rekapitulácia stavby'!E11="","",'Rekapitulácia stavby'!E11)</f>
        <v xml:space="preserve"> </v>
      </c>
      <c r="F11" s="149"/>
      <c r="G11" s="112"/>
      <c r="H11" s="149"/>
      <c r="I11" s="149"/>
      <c r="J11" s="149"/>
      <c r="K11" s="201" t="str">
        <f>IF('Rekapitulácia stavby'!AN11="","",'Rekapitulácia stavby'!AN11)</f>
        <v/>
      </c>
      <c r="L11" s="177"/>
      <c r="M11" s="149"/>
      <c r="N11" s="26"/>
    </row>
    <row r="12" spans="1:14" s="136" customFormat="1" ht="7" customHeight="1" x14ac:dyDescent="0.15">
      <c r="B12" s="24"/>
      <c r="C12" s="149"/>
      <c r="D12" s="149"/>
      <c r="E12" s="149"/>
      <c r="F12" s="149"/>
      <c r="G12" s="112"/>
      <c r="H12" s="149"/>
      <c r="I12" s="149"/>
      <c r="J12" s="149"/>
      <c r="K12" s="149"/>
      <c r="L12" s="149"/>
      <c r="M12" s="149"/>
      <c r="N12" s="26"/>
    </row>
    <row r="13" spans="1:14" s="136" customFormat="1" ht="14.5" customHeight="1" x14ac:dyDescent="0.15">
      <c r="B13" s="24"/>
      <c r="C13" s="149"/>
      <c r="D13" s="21" t="s">
        <v>19</v>
      </c>
      <c r="E13" s="149"/>
      <c r="F13" s="149"/>
      <c r="G13" s="112"/>
      <c r="H13" s="149"/>
      <c r="I13" s="149"/>
      <c r="J13" s="149"/>
      <c r="K13" s="201" t="str">
        <f>IF('Rekapitulácia stavby'!AN13="","",'Rekapitulácia stavby'!AN13)</f>
        <v/>
      </c>
      <c r="L13" s="177"/>
      <c r="M13" s="149"/>
      <c r="N13" s="26"/>
    </row>
    <row r="14" spans="1:14" s="136" customFormat="1" ht="18" customHeight="1" x14ac:dyDescent="0.15">
      <c r="B14" s="24"/>
      <c r="C14" s="149"/>
      <c r="D14" s="149"/>
      <c r="E14" s="148" t="str">
        <f>IF('Rekapitulácia stavby'!E14="","",'Rekapitulácia stavby'!E14)</f>
        <v xml:space="preserve"> </v>
      </c>
      <c r="F14" s="149"/>
      <c r="G14" s="112"/>
      <c r="H14" s="149"/>
      <c r="I14" s="149"/>
      <c r="J14" s="149"/>
      <c r="K14" s="201" t="str">
        <f>IF('Rekapitulácia stavby'!AN14="","",'Rekapitulácia stavby'!AN14)</f>
        <v/>
      </c>
      <c r="L14" s="177"/>
      <c r="M14" s="149"/>
      <c r="N14" s="26"/>
    </row>
    <row r="15" spans="1:14" s="136" customFormat="1" ht="7" customHeight="1" x14ac:dyDescent="0.15">
      <c r="B15" s="24"/>
      <c r="C15" s="149"/>
      <c r="D15" s="149"/>
      <c r="E15" s="149"/>
      <c r="F15" s="149"/>
      <c r="G15" s="112"/>
      <c r="H15" s="149"/>
      <c r="I15" s="149"/>
      <c r="J15" s="149"/>
      <c r="K15" s="149"/>
      <c r="L15" s="149"/>
      <c r="M15" s="149"/>
      <c r="N15" s="26"/>
    </row>
    <row r="16" spans="1:14" s="136" customFormat="1" ht="14.5" customHeight="1" x14ac:dyDescent="0.15">
      <c r="B16" s="24"/>
      <c r="C16" s="149"/>
      <c r="D16" s="21" t="s">
        <v>20</v>
      </c>
      <c r="E16" s="149"/>
      <c r="F16" s="149"/>
      <c r="G16" s="112"/>
      <c r="H16" s="149"/>
      <c r="I16" s="149"/>
      <c r="J16" s="149"/>
      <c r="K16" s="201" t="str">
        <f>IF('Rekapitulácia stavby'!AN16="","",'Rekapitulácia stavby'!AN16)</f>
        <v/>
      </c>
      <c r="L16" s="177"/>
      <c r="M16" s="149"/>
      <c r="N16" s="26"/>
    </row>
    <row r="17" spans="2:18" s="136" customFormat="1" ht="18" customHeight="1" x14ac:dyDescent="0.15">
      <c r="B17" s="24"/>
      <c r="C17" s="149"/>
      <c r="D17" s="149"/>
      <c r="E17" s="148" t="str">
        <f>IF('Rekapitulácia stavby'!E17="","",'Rekapitulácia stavby'!E17)</f>
        <v xml:space="preserve"> </v>
      </c>
      <c r="F17" s="149"/>
      <c r="G17" s="112"/>
      <c r="H17" s="149"/>
      <c r="I17" s="149"/>
      <c r="J17" s="149"/>
      <c r="K17" s="201" t="str">
        <f>IF('Rekapitulácia stavby'!AN17="","",'Rekapitulácia stavby'!AN17)</f>
        <v/>
      </c>
      <c r="L17" s="177"/>
      <c r="M17" s="149"/>
      <c r="N17" s="26"/>
    </row>
    <row r="18" spans="2:18" s="136" customFormat="1" ht="7" customHeight="1" x14ac:dyDescent="0.15">
      <c r="B18" s="24"/>
      <c r="C18" s="149"/>
      <c r="D18" s="149"/>
      <c r="E18" s="149"/>
      <c r="F18" s="149"/>
      <c r="G18" s="112"/>
      <c r="H18" s="149"/>
      <c r="I18" s="149"/>
      <c r="J18" s="149"/>
      <c r="K18" s="149"/>
      <c r="L18" s="149"/>
      <c r="M18" s="149"/>
      <c r="N18" s="26"/>
    </row>
    <row r="19" spans="2:18" s="136" customFormat="1" ht="14.5" customHeight="1" x14ac:dyDescent="0.15">
      <c r="B19" s="24"/>
      <c r="C19" s="149"/>
      <c r="D19" s="21" t="s">
        <v>23</v>
      </c>
      <c r="E19" s="149"/>
      <c r="F19" s="149"/>
      <c r="G19" s="112"/>
      <c r="H19" s="149"/>
      <c r="I19" s="149"/>
      <c r="J19" s="149"/>
      <c r="K19" s="201" t="str">
        <f>IF('Rekapitulácia stavby'!AN19="","",'Rekapitulácia stavby'!AN19)</f>
        <v/>
      </c>
      <c r="L19" s="177"/>
      <c r="M19" s="149"/>
      <c r="N19" s="26"/>
    </row>
    <row r="20" spans="2:18" s="136" customFormat="1" ht="18" customHeight="1" x14ac:dyDescent="0.15">
      <c r="B20" s="24"/>
      <c r="C20" s="149"/>
      <c r="D20" s="149"/>
      <c r="E20" s="148" t="str">
        <f>IF('Rekapitulácia stavby'!E20="","",'Rekapitulácia stavby'!E20)</f>
        <v xml:space="preserve"> </v>
      </c>
      <c r="F20" s="149"/>
      <c r="G20" s="112"/>
      <c r="H20" s="149"/>
      <c r="I20" s="149"/>
      <c r="J20" s="149"/>
      <c r="K20" s="236"/>
      <c r="L20" s="177"/>
      <c r="M20" s="149"/>
      <c r="N20" s="26"/>
    </row>
    <row r="21" spans="2:18" s="136" customFormat="1" ht="7" customHeight="1" x14ac:dyDescent="0.15">
      <c r="B21" s="24"/>
      <c r="C21" s="149"/>
      <c r="D21" s="149"/>
      <c r="E21" s="149"/>
      <c r="F21" s="149"/>
      <c r="G21" s="112"/>
      <c r="H21" s="149"/>
      <c r="I21" s="149"/>
      <c r="J21" s="149"/>
      <c r="K21" s="149"/>
      <c r="L21" s="149"/>
      <c r="M21" s="149"/>
      <c r="N21" s="26"/>
    </row>
    <row r="22" spans="2:18" s="136" customFormat="1" ht="14.5" customHeight="1" x14ac:dyDescent="0.15">
      <c r="B22" s="24"/>
      <c r="C22" s="149"/>
      <c r="D22" s="21" t="s">
        <v>24</v>
      </c>
      <c r="E22" s="149"/>
      <c r="F22" s="149"/>
      <c r="G22" s="112"/>
      <c r="H22" s="149"/>
      <c r="I22" s="149"/>
      <c r="J22" s="149"/>
      <c r="K22" s="149"/>
      <c r="L22" s="149"/>
      <c r="M22" s="149"/>
      <c r="N22" s="26"/>
    </row>
    <row r="23" spans="2:18" s="136" customFormat="1" ht="22.5" customHeight="1" x14ac:dyDescent="0.15">
      <c r="B23" s="24"/>
      <c r="C23" s="149"/>
      <c r="D23" s="149"/>
      <c r="E23" s="203" t="s">
        <v>2</v>
      </c>
      <c r="F23" s="177"/>
      <c r="G23" s="177"/>
      <c r="H23" s="177"/>
      <c r="I23" s="177"/>
      <c r="J23" s="149"/>
      <c r="K23" s="149"/>
      <c r="L23" s="149"/>
      <c r="M23" s="149"/>
      <c r="N23" s="26"/>
    </row>
    <row r="24" spans="2:18" s="136" customFormat="1" ht="7" customHeight="1" x14ac:dyDescent="0.15">
      <c r="B24" s="24"/>
      <c r="C24" s="149"/>
      <c r="D24" s="149"/>
      <c r="E24" s="149"/>
      <c r="F24" s="149"/>
      <c r="G24" s="112"/>
      <c r="H24" s="149"/>
      <c r="I24" s="149"/>
      <c r="J24" s="149"/>
      <c r="K24" s="149"/>
      <c r="L24" s="149"/>
      <c r="M24" s="149"/>
      <c r="N24" s="26"/>
    </row>
    <row r="25" spans="2:18" s="136" customFormat="1" ht="7" customHeight="1" x14ac:dyDescent="0.15">
      <c r="B25" s="24"/>
      <c r="C25" s="149"/>
      <c r="D25" s="93"/>
      <c r="E25" s="93"/>
      <c r="F25" s="93"/>
      <c r="G25" s="113"/>
      <c r="H25" s="93"/>
      <c r="I25" s="93"/>
      <c r="J25" s="93"/>
      <c r="K25" s="93"/>
      <c r="L25" s="93"/>
      <c r="M25" s="149"/>
      <c r="N25" s="26"/>
    </row>
    <row r="26" spans="2:18" s="136" customFormat="1" ht="14.5" customHeight="1" x14ac:dyDescent="0.15">
      <c r="B26" s="24"/>
      <c r="C26" s="149"/>
      <c r="D26" s="72" t="s">
        <v>64</v>
      </c>
      <c r="E26" s="149"/>
      <c r="F26" s="149"/>
      <c r="G26" s="112"/>
      <c r="H26" s="149"/>
      <c r="I26" s="149"/>
      <c r="J26" s="237">
        <f>J82+J92</f>
        <v>0</v>
      </c>
      <c r="K26" s="177"/>
      <c r="L26" s="177"/>
      <c r="M26" s="149"/>
      <c r="N26" s="26"/>
      <c r="R26" s="144"/>
    </row>
    <row r="27" spans="2:18" s="136" customFormat="1" ht="14.5" customHeight="1" x14ac:dyDescent="0.15">
      <c r="B27" s="24"/>
      <c r="C27" s="149"/>
      <c r="D27" s="23" t="s">
        <v>65</v>
      </c>
      <c r="E27" s="149"/>
      <c r="F27" s="149"/>
      <c r="G27" s="112"/>
      <c r="H27" s="149"/>
      <c r="I27" s="149"/>
      <c r="J27" s="177">
        <v>0</v>
      </c>
      <c r="K27" s="177"/>
      <c r="L27" s="177"/>
      <c r="M27" s="149"/>
      <c r="N27" s="26"/>
    </row>
    <row r="28" spans="2:18" s="136" customFormat="1" ht="7" customHeight="1" x14ac:dyDescent="0.15">
      <c r="B28" s="24"/>
      <c r="C28" s="149"/>
      <c r="D28" s="149"/>
      <c r="E28" s="149"/>
      <c r="F28" s="149"/>
      <c r="G28" s="112"/>
      <c r="H28" s="149"/>
      <c r="I28" s="149"/>
      <c r="J28" s="149"/>
      <c r="K28" s="149"/>
      <c r="L28" s="149"/>
      <c r="M28" s="149"/>
      <c r="N28" s="26"/>
    </row>
    <row r="29" spans="2:18" s="136" customFormat="1" ht="25.25" customHeight="1" x14ac:dyDescent="0.15">
      <c r="B29" s="24"/>
      <c r="C29" s="149"/>
      <c r="D29" s="73" t="s">
        <v>27</v>
      </c>
      <c r="E29" s="149"/>
      <c r="F29" s="149"/>
      <c r="G29" s="112"/>
      <c r="H29" s="149"/>
      <c r="I29" s="149"/>
      <c r="J29" s="177"/>
      <c r="K29" s="177"/>
      <c r="L29" s="177"/>
      <c r="M29" s="149"/>
      <c r="N29" s="26"/>
    </row>
    <row r="30" spans="2:18" s="136" customFormat="1" ht="7" customHeight="1" x14ac:dyDescent="0.15">
      <c r="B30" s="24"/>
      <c r="C30" s="149"/>
      <c r="D30" s="93"/>
      <c r="E30" s="93"/>
      <c r="F30" s="93"/>
      <c r="G30" s="113"/>
      <c r="H30" s="93"/>
      <c r="I30" s="93"/>
      <c r="J30" s="93"/>
      <c r="K30" s="93"/>
      <c r="L30" s="93"/>
      <c r="M30" s="149"/>
      <c r="N30" s="26"/>
    </row>
    <row r="31" spans="2:18" s="136" customFormat="1" ht="14.5" customHeight="1" x14ac:dyDescent="0.15">
      <c r="B31" s="24"/>
      <c r="C31" s="149"/>
      <c r="D31" s="31" t="s">
        <v>28</v>
      </c>
      <c r="E31" s="31" t="s">
        <v>29</v>
      </c>
      <c r="F31" s="145">
        <v>0.2</v>
      </c>
      <c r="G31" s="112"/>
      <c r="H31" s="149"/>
      <c r="I31" s="149"/>
      <c r="J31" s="237">
        <f>0.2*J26</f>
        <v>0</v>
      </c>
      <c r="K31" s="177"/>
      <c r="L31" s="177"/>
      <c r="M31" s="149"/>
      <c r="N31" s="26"/>
    </row>
    <row r="32" spans="2:18" s="136" customFormat="1" ht="14.5" customHeight="1" x14ac:dyDescent="0.15">
      <c r="B32" s="24"/>
      <c r="C32" s="149"/>
      <c r="D32" s="149"/>
      <c r="E32" s="31" t="s">
        <v>31</v>
      </c>
      <c r="F32" s="145">
        <v>0.2</v>
      </c>
      <c r="G32" s="112"/>
      <c r="H32" s="149"/>
      <c r="I32" s="149"/>
      <c r="J32" s="177"/>
      <c r="K32" s="177"/>
      <c r="L32" s="177"/>
      <c r="M32" s="149"/>
      <c r="N32" s="26"/>
    </row>
    <row r="33" spans="2:14" s="136" customFormat="1" ht="14.5" hidden="1" customHeight="1" x14ac:dyDescent="0.15">
      <c r="B33" s="24"/>
      <c r="C33" s="149"/>
      <c r="D33" s="149"/>
      <c r="E33" s="31" t="s">
        <v>32</v>
      </c>
      <c r="F33" s="145">
        <v>0.2</v>
      </c>
      <c r="G33" s="112"/>
      <c r="H33" s="149"/>
      <c r="I33" s="149"/>
      <c r="J33" s="177"/>
      <c r="K33" s="177"/>
      <c r="L33" s="177"/>
      <c r="M33" s="149"/>
      <c r="N33" s="26"/>
    </row>
    <row r="34" spans="2:14" s="136" customFormat="1" ht="14.5" hidden="1" customHeight="1" x14ac:dyDescent="0.15">
      <c r="B34" s="24"/>
      <c r="C34" s="149"/>
      <c r="D34" s="149"/>
      <c r="E34" s="31" t="s">
        <v>33</v>
      </c>
      <c r="F34" s="145">
        <v>0.2</v>
      </c>
      <c r="G34" s="112"/>
      <c r="H34" s="149"/>
      <c r="I34" s="149"/>
      <c r="J34" s="177"/>
      <c r="K34" s="177"/>
      <c r="L34" s="177"/>
      <c r="M34" s="149"/>
      <c r="N34" s="26"/>
    </row>
    <row r="35" spans="2:14" s="136" customFormat="1" ht="14.5" hidden="1" customHeight="1" x14ac:dyDescent="0.15">
      <c r="B35" s="24"/>
      <c r="C35" s="149"/>
      <c r="D35" s="149"/>
      <c r="E35" s="31" t="s">
        <v>34</v>
      </c>
      <c r="F35" s="145">
        <v>0</v>
      </c>
      <c r="G35" s="112"/>
      <c r="H35" s="149"/>
      <c r="I35" s="149"/>
      <c r="J35" s="177"/>
      <c r="K35" s="177"/>
      <c r="L35" s="177"/>
      <c r="M35" s="149"/>
      <c r="N35" s="26"/>
    </row>
    <row r="36" spans="2:14" s="136" customFormat="1" ht="7" customHeight="1" x14ac:dyDescent="0.15">
      <c r="B36" s="24"/>
      <c r="C36" s="149"/>
      <c r="D36" s="149"/>
      <c r="E36" s="149"/>
      <c r="F36" s="149"/>
      <c r="G36" s="112"/>
      <c r="H36" s="149"/>
      <c r="I36" s="149"/>
      <c r="J36" s="149"/>
      <c r="K36" s="149"/>
      <c r="L36" s="149"/>
      <c r="M36" s="149"/>
      <c r="N36" s="26"/>
    </row>
    <row r="37" spans="2:14" s="136" customFormat="1" ht="25.25" customHeight="1" x14ac:dyDescent="0.15">
      <c r="B37" s="24"/>
      <c r="C37" s="154"/>
      <c r="D37" s="74" t="s">
        <v>35</v>
      </c>
      <c r="E37" s="150"/>
      <c r="F37" s="150"/>
      <c r="G37" s="114"/>
      <c r="H37" s="150"/>
      <c r="I37" s="231">
        <f>J26+J31</f>
        <v>0</v>
      </c>
      <c r="J37" s="185"/>
      <c r="K37" s="185"/>
      <c r="L37" s="187"/>
      <c r="M37" s="154"/>
      <c r="N37" s="26"/>
    </row>
    <row r="38" spans="2:14" s="136" customFormat="1" ht="14.5" customHeight="1" x14ac:dyDescent="0.15">
      <c r="B38" s="24"/>
      <c r="C38" s="149"/>
      <c r="D38" s="149"/>
      <c r="E38" s="149"/>
      <c r="F38" s="149"/>
      <c r="G38" s="112"/>
      <c r="H38" s="149"/>
      <c r="I38" s="149"/>
      <c r="J38" s="149"/>
      <c r="K38" s="149"/>
      <c r="L38" s="149"/>
      <c r="M38" s="149"/>
      <c r="N38" s="26"/>
    </row>
    <row r="39" spans="2:14" s="136" customFormat="1" ht="14.5" customHeight="1" x14ac:dyDescent="0.15">
      <c r="B39" s="24"/>
      <c r="C39" s="149"/>
      <c r="D39" s="149"/>
      <c r="E39" s="149"/>
      <c r="F39" s="149"/>
      <c r="G39" s="112"/>
      <c r="H39" s="149"/>
      <c r="I39" s="149"/>
      <c r="J39" s="149"/>
      <c r="K39" s="149"/>
      <c r="L39" s="149"/>
      <c r="M39" s="149"/>
      <c r="N39" s="26"/>
    </row>
    <row r="40" spans="2:14" x14ac:dyDescent="0.15">
      <c r="B40" s="15"/>
      <c r="C40" s="147"/>
      <c r="D40" s="147"/>
      <c r="E40" s="147"/>
      <c r="F40" s="147"/>
      <c r="G40" s="111"/>
      <c r="H40" s="147"/>
      <c r="I40" s="147"/>
      <c r="J40" s="147"/>
      <c r="K40" s="147"/>
      <c r="L40" s="147"/>
      <c r="M40" s="147"/>
      <c r="N40" s="17"/>
    </row>
    <row r="41" spans="2:14" x14ac:dyDescent="0.15">
      <c r="B41" s="15"/>
      <c r="C41" s="147"/>
      <c r="D41" s="147"/>
      <c r="E41" s="147"/>
      <c r="F41" s="147"/>
      <c r="G41" s="111"/>
      <c r="H41" s="147"/>
      <c r="I41" s="147"/>
      <c r="J41" s="147"/>
      <c r="K41" s="147"/>
      <c r="L41" s="147"/>
      <c r="M41" s="147"/>
      <c r="N41" s="17"/>
    </row>
    <row r="42" spans="2:14" x14ac:dyDescent="0.15">
      <c r="B42" s="15"/>
      <c r="C42" s="147"/>
      <c r="D42" s="147"/>
      <c r="E42" s="147"/>
      <c r="F42" s="147"/>
      <c r="G42" s="111"/>
      <c r="H42" s="147"/>
      <c r="I42" s="147"/>
      <c r="J42" s="147"/>
      <c r="K42" s="147"/>
      <c r="L42" s="147"/>
      <c r="M42" s="147"/>
      <c r="N42" s="17"/>
    </row>
    <row r="43" spans="2:14" x14ac:dyDescent="0.15">
      <c r="B43" s="15"/>
      <c r="C43" s="147"/>
      <c r="D43" s="147"/>
      <c r="E43" s="147"/>
      <c r="F43" s="147"/>
      <c r="G43" s="111"/>
      <c r="H43" s="147"/>
      <c r="I43" s="147"/>
      <c r="J43" s="147"/>
      <c r="K43" s="147"/>
      <c r="L43" s="147"/>
      <c r="M43" s="147"/>
      <c r="N43" s="17"/>
    </row>
    <row r="44" spans="2:14" x14ac:dyDescent="0.15">
      <c r="B44" s="15"/>
      <c r="C44" s="147"/>
      <c r="D44" s="147"/>
      <c r="E44" s="147"/>
      <c r="F44" s="147"/>
      <c r="G44" s="111"/>
      <c r="H44" s="147"/>
      <c r="I44" s="147"/>
      <c r="J44" s="147"/>
      <c r="K44" s="147"/>
      <c r="L44" s="147"/>
      <c r="M44" s="147"/>
      <c r="N44" s="17"/>
    </row>
    <row r="45" spans="2:14" s="136" customFormat="1" ht="13" x14ac:dyDescent="0.15">
      <c r="B45" s="24"/>
      <c r="C45" s="149"/>
      <c r="D45" s="38" t="s">
        <v>38</v>
      </c>
      <c r="E45" s="93"/>
      <c r="F45" s="93"/>
      <c r="G45" s="115" t="s">
        <v>39</v>
      </c>
      <c r="H45" s="93"/>
      <c r="I45" s="93"/>
      <c r="J45" s="93"/>
      <c r="K45" s="93"/>
      <c r="L45" s="40"/>
      <c r="M45" s="149"/>
      <c r="N45" s="26"/>
    </row>
    <row r="46" spans="2:14" x14ac:dyDescent="0.15">
      <c r="B46" s="15"/>
      <c r="C46" s="147"/>
      <c r="D46" s="41"/>
      <c r="E46" s="147"/>
      <c r="F46" s="147"/>
      <c r="G46" s="116"/>
      <c r="H46" s="147"/>
      <c r="I46" s="147"/>
      <c r="J46" s="147"/>
      <c r="K46" s="147"/>
      <c r="L46" s="42"/>
      <c r="M46" s="147"/>
      <c r="N46" s="17"/>
    </row>
    <row r="47" spans="2:14" x14ac:dyDescent="0.15">
      <c r="B47" s="15"/>
      <c r="C47" s="147"/>
      <c r="D47" s="41"/>
      <c r="E47" s="147"/>
      <c r="F47" s="147"/>
      <c r="G47" s="116"/>
      <c r="H47" s="147"/>
      <c r="I47" s="147"/>
      <c r="J47" s="147"/>
      <c r="K47" s="147"/>
      <c r="L47" s="42"/>
      <c r="M47" s="147"/>
      <c r="N47" s="17"/>
    </row>
    <row r="48" spans="2:14" x14ac:dyDescent="0.15">
      <c r="B48" s="15"/>
      <c r="C48" s="147"/>
      <c r="D48" s="41"/>
      <c r="E48" s="147"/>
      <c r="F48" s="147"/>
      <c r="G48" s="116"/>
      <c r="H48" s="147"/>
      <c r="I48" s="147"/>
      <c r="J48" s="147"/>
      <c r="K48" s="147"/>
      <c r="L48" s="42"/>
      <c r="M48" s="147"/>
      <c r="N48" s="17"/>
    </row>
    <row r="49" spans="2:14" x14ac:dyDescent="0.15">
      <c r="B49" s="15"/>
      <c r="C49" s="147"/>
      <c r="D49" s="41"/>
      <c r="E49" s="147"/>
      <c r="F49" s="147"/>
      <c r="G49" s="116"/>
      <c r="H49" s="147"/>
      <c r="I49" s="147"/>
      <c r="J49" s="147"/>
      <c r="K49" s="147"/>
      <c r="L49" s="42"/>
      <c r="M49" s="147"/>
      <c r="N49" s="17"/>
    </row>
    <row r="50" spans="2:14" x14ac:dyDescent="0.15">
      <c r="B50" s="15"/>
      <c r="C50" s="147"/>
      <c r="D50" s="41"/>
      <c r="E50" s="147"/>
      <c r="F50" s="147"/>
      <c r="G50" s="116"/>
      <c r="H50" s="147"/>
      <c r="I50" s="147"/>
      <c r="J50" s="147"/>
      <c r="K50" s="147"/>
      <c r="L50" s="42"/>
      <c r="M50" s="147"/>
      <c r="N50" s="17"/>
    </row>
    <row r="51" spans="2:14" x14ac:dyDescent="0.15">
      <c r="B51" s="15"/>
      <c r="C51" s="147"/>
      <c r="D51" s="41"/>
      <c r="E51" s="147"/>
      <c r="F51" s="147"/>
      <c r="G51" s="116"/>
      <c r="H51" s="147"/>
      <c r="I51" s="147"/>
      <c r="J51" s="147"/>
      <c r="K51" s="147"/>
      <c r="L51" s="42"/>
      <c r="M51" s="147"/>
      <c r="N51" s="17"/>
    </row>
    <row r="52" spans="2:14" x14ac:dyDescent="0.15">
      <c r="B52" s="15"/>
      <c r="C52" s="147"/>
      <c r="D52" s="41"/>
      <c r="E52" s="147"/>
      <c r="F52" s="147"/>
      <c r="G52" s="116"/>
      <c r="H52" s="147"/>
      <c r="I52" s="147"/>
      <c r="J52" s="147"/>
      <c r="K52" s="147"/>
      <c r="L52" s="42"/>
      <c r="M52" s="147"/>
      <c r="N52" s="17"/>
    </row>
    <row r="53" spans="2:14" x14ac:dyDescent="0.15">
      <c r="B53" s="15"/>
      <c r="C53" s="147"/>
      <c r="D53" s="41"/>
      <c r="E53" s="147"/>
      <c r="F53" s="147"/>
      <c r="G53" s="116"/>
      <c r="H53" s="147"/>
      <c r="I53" s="147"/>
      <c r="J53" s="147"/>
      <c r="K53" s="147"/>
      <c r="L53" s="42"/>
      <c r="M53" s="147"/>
      <c r="N53" s="17"/>
    </row>
    <row r="54" spans="2:14" s="136" customFormat="1" ht="13" x14ac:dyDescent="0.15">
      <c r="B54" s="24"/>
      <c r="C54" s="149"/>
      <c r="D54" s="43" t="s">
        <v>40</v>
      </c>
      <c r="E54" s="44"/>
      <c r="F54" s="44"/>
      <c r="G54" s="117" t="s">
        <v>40</v>
      </c>
      <c r="H54" s="44"/>
      <c r="I54" s="44"/>
      <c r="J54" s="45" t="s">
        <v>41</v>
      </c>
      <c r="K54" s="44"/>
      <c r="L54" s="46"/>
      <c r="M54" s="149"/>
      <c r="N54" s="26"/>
    </row>
    <row r="55" spans="2:14" x14ac:dyDescent="0.15">
      <c r="B55" s="15"/>
      <c r="C55" s="147"/>
      <c r="D55" s="147"/>
      <c r="E55" s="147"/>
      <c r="F55" s="147"/>
      <c r="G55" s="111"/>
      <c r="H55" s="147"/>
      <c r="I55" s="147"/>
      <c r="J55" s="147"/>
      <c r="K55" s="147"/>
      <c r="L55" s="147"/>
      <c r="M55" s="147"/>
      <c r="N55" s="17"/>
    </row>
    <row r="56" spans="2:14" s="136" customFormat="1" ht="13" x14ac:dyDescent="0.15">
      <c r="B56" s="24"/>
      <c r="C56" s="149"/>
      <c r="D56" s="38" t="s">
        <v>42</v>
      </c>
      <c r="E56" s="93"/>
      <c r="F56" s="93"/>
      <c r="G56" s="115" t="s">
        <v>43</v>
      </c>
      <c r="H56" s="93"/>
      <c r="I56" s="93"/>
      <c r="J56" s="93"/>
      <c r="K56" s="93"/>
      <c r="L56" s="40"/>
      <c r="M56" s="149"/>
      <c r="N56" s="26"/>
    </row>
    <row r="57" spans="2:14" x14ac:dyDescent="0.15">
      <c r="B57" s="15"/>
      <c r="C57" s="147"/>
      <c r="D57" s="41"/>
      <c r="E57" s="147"/>
      <c r="F57" s="147"/>
      <c r="G57" s="116"/>
      <c r="H57" s="147"/>
      <c r="I57" s="147"/>
      <c r="J57" s="147"/>
      <c r="K57" s="147"/>
      <c r="L57" s="42"/>
      <c r="M57" s="147"/>
      <c r="N57" s="17"/>
    </row>
    <row r="58" spans="2:14" x14ac:dyDescent="0.15">
      <c r="B58" s="15"/>
      <c r="C58" s="147"/>
      <c r="D58" s="41"/>
      <c r="E58" s="147"/>
      <c r="F58" s="147"/>
      <c r="G58" s="116"/>
      <c r="H58" s="147"/>
      <c r="I58" s="147"/>
      <c r="J58" s="147"/>
      <c r="K58" s="147"/>
      <c r="L58" s="42"/>
      <c r="M58" s="147"/>
      <c r="N58" s="17"/>
    </row>
    <row r="59" spans="2:14" x14ac:dyDescent="0.15">
      <c r="B59" s="15"/>
      <c r="C59" s="147"/>
      <c r="D59" s="41"/>
      <c r="E59" s="147"/>
      <c r="F59" s="147"/>
      <c r="G59" s="116"/>
      <c r="H59" s="147"/>
      <c r="I59" s="147"/>
      <c r="J59" s="147"/>
      <c r="K59" s="147"/>
      <c r="L59" s="42"/>
      <c r="M59" s="147"/>
      <c r="N59" s="17"/>
    </row>
    <row r="60" spans="2:14" x14ac:dyDescent="0.15">
      <c r="B60" s="15"/>
      <c r="C60" s="147"/>
      <c r="D60" s="41"/>
      <c r="E60" s="147"/>
      <c r="F60" s="147"/>
      <c r="G60" s="116"/>
      <c r="H60" s="147"/>
      <c r="I60" s="147"/>
      <c r="J60" s="147"/>
      <c r="K60" s="147"/>
      <c r="L60" s="42"/>
      <c r="M60" s="147"/>
      <c r="N60" s="17"/>
    </row>
    <row r="61" spans="2:14" x14ac:dyDescent="0.15">
      <c r="B61" s="15"/>
      <c r="C61" s="147"/>
      <c r="D61" s="41"/>
      <c r="E61" s="147"/>
      <c r="F61" s="147"/>
      <c r="G61" s="116"/>
      <c r="H61" s="147"/>
      <c r="I61" s="147"/>
      <c r="J61" s="147"/>
      <c r="K61" s="147"/>
      <c r="L61" s="42"/>
      <c r="M61" s="147"/>
      <c r="N61" s="17"/>
    </row>
    <row r="62" spans="2:14" x14ac:dyDescent="0.15">
      <c r="B62" s="15"/>
      <c r="C62" s="147"/>
      <c r="D62" s="41"/>
      <c r="E62" s="147"/>
      <c r="F62" s="147"/>
      <c r="G62" s="116"/>
      <c r="H62" s="147"/>
      <c r="I62" s="147"/>
      <c r="J62" s="147"/>
      <c r="K62" s="147"/>
      <c r="L62" s="42"/>
      <c r="M62" s="147"/>
      <c r="N62" s="17"/>
    </row>
    <row r="63" spans="2:14" x14ac:dyDescent="0.15">
      <c r="B63" s="15"/>
      <c r="C63" s="147"/>
      <c r="D63" s="41"/>
      <c r="E63" s="147"/>
      <c r="F63" s="147"/>
      <c r="G63" s="116"/>
      <c r="H63" s="147"/>
      <c r="I63" s="147"/>
      <c r="J63" s="147"/>
      <c r="K63" s="147"/>
      <c r="L63" s="42"/>
      <c r="M63" s="147"/>
      <c r="N63" s="17"/>
    </row>
    <row r="64" spans="2:14" x14ac:dyDescent="0.15">
      <c r="B64" s="15"/>
      <c r="C64" s="147"/>
      <c r="D64" s="41"/>
      <c r="E64" s="147"/>
      <c r="F64" s="147"/>
      <c r="G64" s="116"/>
      <c r="H64" s="147"/>
      <c r="I64" s="147"/>
      <c r="J64" s="147"/>
      <c r="K64" s="147"/>
      <c r="L64" s="42"/>
      <c r="M64" s="147"/>
      <c r="N64" s="17"/>
    </row>
    <row r="65" spans="2:14" s="136" customFormat="1" ht="13" x14ac:dyDescent="0.15">
      <c r="B65" s="24"/>
      <c r="C65" s="149"/>
      <c r="D65" s="43" t="s">
        <v>40</v>
      </c>
      <c r="E65" s="44"/>
      <c r="F65" s="44"/>
      <c r="G65" s="117" t="s">
        <v>40</v>
      </c>
      <c r="H65" s="44"/>
      <c r="I65" s="44"/>
      <c r="J65" s="45" t="s">
        <v>41</v>
      </c>
      <c r="K65" s="44"/>
      <c r="L65" s="46"/>
      <c r="M65" s="149"/>
      <c r="N65" s="26"/>
    </row>
    <row r="66" spans="2:14" s="136" customFormat="1" ht="14.5" customHeight="1" x14ac:dyDescent="0.15">
      <c r="B66" s="47"/>
      <c r="C66" s="48"/>
      <c r="D66" s="48"/>
      <c r="E66" s="48"/>
      <c r="F66" s="48"/>
      <c r="G66" s="118"/>
      <c r="H66" s="48"/>
      <c r="I66" s="48"/>
      <c r="J66" s="48"/>
      <c r="K66" s="48"/>
      <c r="L66" s="48"/>
      <c r="M66" s="48"/>
      <c r="N66" s="49"/>
    </row>
    <row r="70" spans="2:14" s="136" customFormat="1" ht="7" customHeight="1" x14ac:dyDescent="0.15">
      <c r="B70" s="50"/>
      <c r="C70" s="51"/>
      <c r="D70" s="51"/>
      <c r="E70" s="51"/>
      <c r="F70" s="51"/>
      <c r="G70" s="119"/>
      <c r="H70" s="51"/>
      <c r="I70" s="51"/>
      <c r="J70" s="51"/>
      <c r="K70" s="51"/>
      <c r="L70" s="51"/>
      <c r="M70" s="51"/>
      <c r="N70" s="52"/>
    </row>
    <row r="71" spans="2:14" s="136" customFormat="1" ht="37" customHeight="1" x14ac:dyDescent="0.15">
      <c r="B71" s="24"/>
      <c r="C71" s="192" t="s">
        <v>66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26"/>
    </row>
    <row r="72" spans="2:14" s="136" customFormat="1" ht="7" customHeight="1" x14ac:dyDescent="0.15">
      <c r="B72" s="24"/>
      <c r="C72" s="149"/>
      <c r="D72" s="149"/>
      <c r="E72" s="149"/>
      <c r="F72" s="149"/>
      <c r="G72" s="112"/>
      <c r="H72" s="149"/>
      <c r="I72" s="149"/>
      <c r="J72" s="149"/>
      <c r="K72" s="149"/>
      <c r="L72" s="149"/>
      <c r="M72" s="149"/>
      <c r="N72" s="26"/>
    </row>
    <row r="73" spans="2:14" s="136" customFormat="1" ht="37" customHeight="1" x14ac:dyDescent="0.15">
      <c r="B73" s="24"/>
      <c r="C73" s="57" t="s">
        <v>10</v>
      </c>
      <c r="D73" s="149"/>
      <c r="E73" s="149"/>
      <c r="F73" s="193" t="str">
        <f>F6</f>
        <v>PROJEKT OPATRENÍ V OBCI ORAVSKÁ JASENICA NA PRISPÔSOBOVANIE SA ZMENE KLÍMY EKOSYSTÉMOVÝMI PRÍSTUPMI</v>
      </c>
      <c r="G73" s="177"/>
      <c r="H73" s="177"/>
      <c r="I73" s="177"/>
      <c r="J73" s="177"/>
      <c r="K73" s="177"/>
      <c r="L73" s="177"/>
      <c r="M73" s="149"/>
      <c r="N73" s="26"/>
    </row>
    <row r="74" spans="2:14" s="136" customFormat="1" ht="7" customHeight="1" x14ac:dyDescent="0.15">
      <c r="B74" s="24"/>
      <c r="C74" s="149"/>
      <c r="D74" s="149"/>
      <c r="E74" s="149"/>
      <c r="F74" s="149"/>
      <c r="G74" s="112"/>
      <c r="H74" s="149"/>
      <c r="I74" s="149"/>
      <c r="J74" s="149"/>
      <c r="K74" s="149"/>
      <c r="L74" s="149"/>
      <c r="M74" s="149"/>
      <c r="N74" s="26"/>
    </row>
    <row r="75" spans="2:14" s="136" customFormat="1" ht="18" customHeight="1" x14ac:dyDescent="0.15">
      <c r="B75" s="24"/>
      <c r="C75" s="21" t="s">
        <v>13</v>
      </c>
      <c r="D75" s="149"/>
      <c r="E75" s="149"/>
      <c r="F75" s="148" t="str">
        <f>F8</f>
        <v xml:space="preserve"> </v>
      </c>
      <c r="G75" s="112"/>
      <c r="H75" s="21" t="s">
        <v>15</v>
      </c>
      <c r="I75" s="149"/>
      <c r="J75" s="177"/>
      <c r="K75" s="177"/>
      <c r="L75" s="177"/>
      <c r="M75" s="149"/>
      <c r="N75" s="26"/>
    </row>
    <row r="76" spans="2:14" s="136" customFormat="1" ht="7" customHeight="1" x14ac:dyDescent="0.15">
      <c r="B76" s="24"/>
      <c r="C76" s="149"/>
      <c r="D76" s="149"/>
      <c r="E76" s="149"/>
      <c r="F76" s="149"/>
      <c r="G76" s="112"/>
      <c r="H76" s="149"/>
      <c r="I76" s="149"/>
      <c r="J76" s="149"/>
      <c r="K76" s="149"/>
      <c r="L76" s="149"/>
      <c r="M76" s="149"/>
      <c r="N76" s="26"/>
    </row>
    <row r="77" spans="2:14" s="136" customFormat="1" ht="12" x14ac:dyDescent="0.15">
      <c r="B77" s="24"/>
      <c r="C77" s="21" t="s">
        <v>16</v>
      </c>
      <c r="D77" s="149"/>
      <c r="E77" s="149"/>
      <c r="F77" s="148" t="str">
        <f>E11</f>
        <v xml:space="preserve"> </v>
      </c>
      <c r="G77" s="112"/>
      <c r="H77" s="21" t="s">
        <v>20</v>
      </c>
      <c r="I77" s="149"/>
      <c r="J77" s="177"/>
      <c r="K77" s="177"/>
      <c r="L77" s="177"/>
      <c r="M77" s="177"/>
      <c r="N77" s="26"/>
    </row>
    <row r="78" spans="2:14" s="136" customFormat="1" ht="14.5" customHeight="1" x14ac:dyDescent="0.15">
      <c r="B78" s="24"/>
      <c r="C78" s="21" t="s">
        <v>19</v>
      </c>
      <c r="D78" s="149"/>
      <c r="E78" s="149"/>
      <c r="F78" s="148" t="str">
        <f>IF(E14="","",E14)</f>
        <v xml:space="preserve"> </v>
      </c>
      <c r="G78" s="112"/>
      <c r="H78" s="21" t="s">
        <v>23</v>
      </c>
      <c r="I78" s="149"/>
      <c r="J78" s="177"/>
      <c r="K78" s="177"/>
      <c r="L78" s="177"/>
      <c r="M78" s="177"/>
      <c r="N78" s="26"/>
    </row>
    <row r="79" spans="2:14" s="136" customFormat="1" ht="10.25" customHeight="1" x14ac:dyDescent="0.15">
      <c r="B79" s="24"/>
      <c r="C79" s="149"/>
      <c r="D79" s="149"/>
      <c r="E79" s="149"/>
      <c r="F79" s="149"/>
      <c r="G79" s="112"/>
      <c r="H79" s="149"/>
      <c r="I79" s="149"/>
      <c r="J79" s="149"/>
      <c r="K79" s="149"/>
      <c r="L79" s="149"/>
      <c r="M79" s="149"/>
      <c r="N79" s="26"/>
    </row>
    <row r="80" spans="2:14" s="136" customFormat="1" ht="29.25" customHeight="1" x14ac:dyDescent="0.15">
      <c r="B80" s="24"/>
      <c r="C80" s="230" t="s">
        <v>67</v>
      </c>
      <c r="D80" s="227"/>
      <c r="E80" s="227"/>
      <c r="F80" s="227"/>
      <c r="G80" s="120"/>
      <c r="H80" s="154"/>
      <c r="I80" s="154"/>
      <c r="J80" s="230" t="s">
        <v>68</v>
      </c>
      <c r="K80" s="177"/>
      <c r="L80" s="177"/>
      <c r="M80" s="177"/>
      <c r="N80" s="26"/>
    </row>
    <row r="81" spans="2:14" s="136" customFormat="1" ht="10.25" customHeight="1" x14ac:dyDescent="0.15">
      <c r="B81" s="24"/>
      <c r="C81" s="149"/>
      <c r="D81" s="149"/>
      <c r="E81" s="149"/>
      <c r="F81" s="149"/>
      <c r="G81" s="112"/>
      <c r="H81" s="149"/>
      <c r="I81" s="149"/>
      <c r="J81" s="149"/>
      <c r="K81" s="149"/>
      <c r="L81" s="149"/>
      <c r="M81" s="149"/>
      <c r="N81" s="26"/>
    </row>
    <row r="82" spans="2:14" s="136" customFormat="1" ht="29.25" customHeight="1" x14ac:dyDescent="0.15">
      <c r="B82" s="24"/>
      <c r="C82" s="75" t="s">
        <v>69</v>
      </c>
      <c r="D82" s="149"/>
      <c r="E82" s="149"/>
      <c r="F82" s="149"/>
      <c r="G82" s="112"/>
      <c r="H82" s="149"/>
      <c r="I82" s="149"/>
      <c r="J82" s="178">
        <f>J110</f>
        <v>0</v>
      </c>
      <c r="K82" s="177"/>
      <c r="L82" s="177"/>
      <c r="M82" s="177"/>
      <c r="N82" s="26"/>
    </row>
    <row r="83" spans="2:14" s="6" customFormat="1" ht="25" customHeight="1" x14ac:dyDescent="0.15">
      <c r="B83" s="76"/>
      <c r="C83" s="152"/>
      <c r="E83" s="77" t="s">
        <v>70</v>
      </c>
      <c r="F83" s="152"/>
      <c r="G83" s="121"/>
      <c r="H83" s="152"/>
      <c r="I83" s="152"/>
      <c r="J83" s="228">
        <f>J111</f>
        <v>0</v>
      </c>
      <c r="K83" s="229"/>
      <c r="L83" s="229"/>
      <c r="M83" s="229"/>
      <c r="N83" s="78"/>
    </row>
    <row r="84" spans="2:14" s="7" customFormat="1" ht="20" customHeight="1" x14ac:dyDescent="0.15">
      <c r="B84" s="79"/>
      <c r="C84" s="153"/>
      <c r="E84" s="80" t="s">
        <v>71</v>
      </c>
      <c r="F84" s="153"/>
      <c r="G84" s="122"/>
      <c r="H84" s="153"/>
      <c r="I84" s="153"/>
      <c r="J84" s="224">
        <f>J112</f>
        <v>0</v>
      </c>
      <c r="K84" s="225"/>
      <c r="L84" s="225"/>
      <c r="M84" s="225"/>
      <c r="N84" s="81"/>
    </row>
    <row r="85" spans="2:14" s="7" customFormat="1" ht="20" customHeight="1" x14ac:dyDescent="0.15">
      <c r="B85" s="79"/>
      <c r="C85" s="153"/>
      <c r="E85" s="80" t="s">
        <v>72</v>
      </c>
      <c r="F85" s="153"/>
      <c r="G85" s="122"/>
      <c r="H85" s="153"/>
      <c r="I85" s="153"/>
      <c r="J85" s="224">
        <f>J128</f>
        <v>0</v>
      </c>
      <c r="K85" s="225"/>
      <c r="L85" s="225"/>
      <c r="M85" s="225"/>
      <c r="N85" s="81"/>
    </row>
    <row r="86" spans="2:14" s="7" customFormat="1" ht="20" customHeight="1" x14ac:dyDescent="0.15">
      <c r="B86" s="79"/>
      <c r="C86" s="153"/>
      <c r="E86" s="101" t="s">
        <v>149</v>
      </c>
      <c r="F86" s="153"/>
      <c r="G86" s="122"/>
      <c r="H86" s="153"/>
      <c r="I86" s="153"/>
      <c r="J86" s="224">
        <f>J134</f>
        <v>0</v>
      </c>
      <c r="K86" s="225"/>
      <c r="L86" s="225"/>
      <c r="M86" s="225"/>
      <c r="N86" s="81"/>
    </row>
    <row r="87" spans="2:14" s="7" customFormat="1" ht="20" customHeight="1" x14ac:dyDescent="0.15">
      <c r="B87" s="79"/>
      <c r="C87" s="153"/>
      <c r="E87" s="80" t="s">
        <v>73</v>
      </c>
      <c r="F87" s="153"/>
      <c r="G87" s="122"/>
      <c r="H87" s="153"/>
      <c r="I87" s="153"/>
      <c r="J87" s="224">
        <f>J136</f>
        <v>0</v>
      </c>
      <c r="K87" s="225"/>
      <c r="L87" s="225"/>
      <c r="M87" s="225"/>
      <c r="N87" s="81"/>
    </row>
    <row r="88" spans="2:14" s="7" customFormat="1" ht="20" customHeight="1" x14ac:dyDescent="0.15">
      <c r="B88" s="79"/>
      <c r="C88" s="153"/>
      <c r="E88" s="80" t="s">
        <v>182</v>
      </c>
      <c r="F88" s="153"/>
      <c r="G88" s="122"/>
      <c r="H88" s="153"/>
      <c r="I88" s="153"/>
      <c r="J88" s="224">
        <f>J139</f>
        <v>0</v>
      </c>
      <c r="K88" s="225"/>
      <c r="L88" s="225"/>
      <c r="M88" s="225"/>
      <c r="N88" s="81"/>
    </row>
    <row r="89" spans="2:14" s="7" customFormat="1" ht="20" customHeight="1" x14ac:dyDescent="0.15">
      <c r="B89" s="79"/>
      <c r="C89" s="153"/>
      <c r="E89" s="80" t="s">
        <v>74</v>
      </c>
      <c r="F89" s="153"/>
      <c r="G89" s="122"/>
      <c r="H89" s="153"/>
      <c r="I89" s="153"/>
      <c r="J89" s="224">
        <f>J151</f>
        <v>0</v>
      </c>
      <c r="K89" s="225"/>
      <c r="L89" s="225"/>
      <c r="M89" s="225"/>
      <c r="N89" s="81"/>
    </row>
    <row r="90" spans="2:14" s="7" customFormat="1" ht="20" customHeight="1" x14ac:dyDescent="0.15">
      <c r="B90" s="79"/>
      <c r="C90" s="153"/>
      <c r="E90" s="80" t="s">
        <v>75</v>
      </c>
      <c r="F90" s="153"/>
      <c r="G90" s="122"/>
      <c r="H90" s="153"/>
      <c r="I90" s="153"/>
      <c r="J90" s="224">
        <f>J159</f>
        <v>0</v>
      </c>
      <c r="K90" s="225"/>
      <c r="L90" s="225"/>
      <c r="M90" s="225"/>
      <c r="N90" s="81"/>
    </row>
    <row r="91" spans="2:14" s="136" customFormat="1" ht="21.75" customHeight="1" x14ac:dyDescent="0.15">
      <c r="B91" s="24"/>
      <c r="C91" s="149"/>
      <c r="D91" s="149"/>
      <c r="E91" s="149"/>
      <c r="F91" s="149"/>
      <c r="G91" s="112"/>
      <c r="H91" s="149"/>
      <c r="I91" s="149"/>
      <c r="J91" s="149"/>
      <c r="K91" s="149"/>
      <c r="L91" s="149"/>
      <c r="M91" s="149"/>
      <c r="N91" s="26"/>
    </row>
    <row r="92" spans="2:14" s="136" customFormat="1" ht="29.25" customHeight="1" x14ac:dyDescent="0.15">
      <c r="B92" s="24"/>
      <c r="C92" s="75" t="s">
        <v>76</v>
      </c>
      <c r="D92" s="149"/>
      <c r="E92" s="149"/>
      <c r="F92" s="149"/>
      <c r="G92" s="112"/>
      <c r="H92" s="149"/>
      <c r="I92" s="149"/>
      <c r="J92" s="226">
        <f>J161</f>
        <v>0</v>
      </c>
      <c r="K92" s="177"/>
      <c r="L92" s="177"/>
      <c r="M92" s="177"/>
      <c r="N92" s="26"/>
    </row>
    <row r="93" spans="2:14" s="136" customFormat="1" ht="18" customHeight="1" x14ac:dyDescent="0.15">
      <c r="B93" s="24"/>
      <c r="C93" s="149"/>
      <c r="D93" s="149"/>
      <c r="E93" s="149"/>
      <c r="F93" s="149"/>
      <c r="G93" s="112"/>
      <c r="H93" s="149"/>
      <c r="I93" s="149"/>
      <c r="J93" s="149"/>
      <c r="K93" s="149"/>
      <c r="L93" s="149"/>
      <c r="M93" s="149"/>
      <c r="N93" s="26"/>
    </row>
    <row r="94" spans="2:14" s="136" customFormat="1" ht="29.25" customHeight="1" x14ac:dyDescent="0.15">
      <c r="B94" s="24"/>
      <c r="C94" s="70" t="s">
        <v>58</v>
      </c>
      <c r="D94" s="154"/>
      <c r="E94" s="154"/>
      <c r="F94" s="154"/>
      <c r="G94" s="120"/>
      <c r="H94" s="154"/>
      <c r="I94" s="179">
        <f>ROUND(SUM(J82+J92),2)</f>
        <v>0</v>
      </c>
      <c r="J94" s="227"/>
      <c r="K94" s="227"/>
      <c r="L94" s="227"/>
      <c r="M94" s="227"/>
      <c r="N94" s="26"/>
    </row>
    <row r="95" spans="2:14" s="136" customFormat="1" ht="7" customHeight="1" x14ac:dyDescent="0.15">
      <c r="B95" s="47"/>
      <c r="C95" s="48"/>
      <c r="D95" s="48"/>
      <c r="E95" s="48"/>
      <c r="F95" s="48"/>
      <c r="G95" s="118"/>
      <c r="H95" s="48"/>
      <c r="I95" s="48"/>
      <c r="J95" s="48"/>
      <c r="K95" s="48"/>
      <c r="L95" s="48"/>
      <c r="M95" s="48"/>
      <c r="N95" s="49"/>
    </row>
    <row r="99" spans="2:14" s="136" customFormat="1" ht="7" customHeight="1" x14ac:dyDescent="0.15">
      <c r="B99" s="50"/>
      <c r="C99" s="51"/>
      <c r="D99" s="51"/>
      <c r="E99" s="51"/>
      <c r="F99" s="51"/>
      <c r="G99" s="119"/>
      <c r="H99" s="51"/>
      <c r="I99" s="51"/>
      <c r="J99" s="51"/>
      <c r="K99" s="51"/>
      <c r="L99" s="51"/>
      <c r="M99" s="51"/>
      <c r="N99" s="52"/>
    </row>
    <row r="100" spans="2:14" s="136" customFormat="1" ht="37" customHeight="1" x14ac:dyDescent="0.15">
      <c r="B100" s="24"/>
      <c r="C100" s="192" t="s">
        <v>77</v>
      </c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26"/>
    </row>
    <row r="101" spans="2:14" s="136" customFormat="1" ht="7" customHeight="1" x14ac:dyDescent="0.15">
      <c r="B101" s="24"/>
      <c r="C101" s="149"/>
      <c r="D101" s="149"/>
      <c r="E101" s="149"/>
      <c r="F101" s="149"/>
      <c r="G101" s="112"/>
      <c r="H101" s="149"/>
      <c r="I101" s="149"/>
      <c r="J101" s="149"/>
      <c r="K101" s="149"/>
      <c r="L101" s="149"/>
      <c r="M101" s="149"/>
      <c r="N101" s="26"/>
    </row>
    <row r="102" spans="2:14" s="136" customFormat="1" ht="37" customHeight="1" x14ac:dyDescent="0.15">
      <c r="B102" s="24"/>
      <c r="C102" s="57" t="s">
        <v>10</v>
      </c>
      <c r="D102" s="149"/>
      <c r="E102" s="149"/>
      <c r="F102" s="193" t="str">
        <f>F6</f>
        <v>PROJEKT OPATRENÍ V OBCI ORAVSKÁ JASENICA NA PRISPÔSOBOVANIE SA ZMENE KLÍMY EKOSYSTÉMOVÝMI PRÍSTUPMI</v>
      </c>
      <c r="G102" s="177"/>
      <c r="H102" s="177"/>
      <c r="I102" s="177"/>
      <c r="J102" s="177"/>
      <c r="K102" s="177"/>
      <c r="L102" s="177"/>
      <c r="M102" s="149"/>
      <c r="N102" s="26"/>
    </row>
    <row r="103" spans="2:14" s="136" customFormat="1" ht="7" customHeight="1" x14ac:dyDescent="0.15">
      <c r="B103" s="24"/>
      <c r="C103" s="149"/>
      <c r="D103" s="149"/>
      <c r="E103" s="149"/>
      <c r="F103" s="149"/>
      <c r="G103" s="112"/>
      <c r="H103" s="149"/>
      <c r="I103" s="149"/>
      <c r="J103" s="149"/>
      <c r="K103" s="149"/>
      <c r="L103" s="149"/>
      <c r="M103" s="149"/>
      <c r="N103" s="26"/>
    </row>
    <row r="104" spans="2:14" s="136" customFormat="1" ht="18" customHeight="1" x14ac:dyDescent="0.15">
      <c r="B104" s="24"/>
      <c r="C104" s="21" t="s">
        <v>13</v>
      </c>
      <c r="D104" s="149"/>
      <c r="E104" s="149"/>
      <c r="F104" s="148" t="str">
        <f>F8</f>
        <v xml:space="preserve"> </v>
      </c>
      <c r="G104" s="112"/>
      <c r="H104" s="21" t="s">
        <v>15</v>
      </c>
      <c r="I104" s="149"/>
      <c r="J104" s="177"/>
      <c r="K104" s="177"/>
      <c r="L104" s="177"/>
      <c r="M104" s="149"/>
      <c r="N104" s="26"/>
    </row>
    <row r="105" spans="2:14" s="136" customFormat="1" ht="7" customHeight="1" x14ac:dyDescent="0.15">
      <c r="B105" s="24"/>
      <c r="C105" s="149"/>
      <c r="D105" s="149"/>
      <c r="E105" s="149"/>
      <c r="F105" s="149"/>
      <c r="G105" s="112"/>
      <c r="H105" s="149"/>
      <c r="I105" s="149"/>
      <c r="J105" s="149"/>
      <c r="K105" s="149"/>
      <c r="L105" s="149"/>
      <c r="M105" s="149"/>
      <c r="N105" s="26"/>
    </row>
    <row r="106" spans="2:14" s="136" customFormat="1" ht="12" x14ac:dyDescent="0.15">
      <c r="B106" s="24"/>
      <c r="C106" s="21" t="s">
        <v>16</v>
      </c>
      <c r="D106" s="149"/>
      <c r="E106" s="149"/>
      <c r="F106" s="148" t="str">
        <f>E11</f>
        <v xml:space="preserve"> </v>
      </c>
      <c r="G106" s="112"/>
      <c r="H106" s="21" t="s">
        <v>20</v>
      </c>
      <c r="I106" s="149"/>
      <c r="J106" s="177"/>
      <c r="K106" s="177"/>
      <c r="L106" s="177"/>
      <c r="M106" s="177"/>
      <c r="N106" s="26"/>
    </row>
    <row r="107" spans="2:14" s="136" customFormat="1" ht="14.5" customHeight="1" x14ac:dyDescent="0.15">
      <c r="B107" s="24"/>
      <c r="C107" s="21" t="s">
        <v>19</v>
      </c>
      <c r="D107" s="149"/>
      <c r="E107" s="149"/>
      <c r="F107" s="148" t="str">
        <f>IF(E14="","",E14)</f>
        <v xml:space="preserve"> </v>
      </c>
      <c r="G107" s="112"/>
      <c r="H107" s="21" t="s">
        <v>23</v>
      </c>
      <c r="I107" s="149"/>
      <c r="J107" s="177"/>
      <c r="K107" s="177"/>
      <c r="L107" s="177"/>
      <c r="M107" s="177"/>
      <c r="N107" s="26"/>
    </row>
    <row r="108" spans="2:14" s="136" customFormat="1" ht="10.25" customHeight="1" x14ac:dyDescent="0.15">
      <c r="B108" s="24"/>
      <c r="C108" s="149"/>
      <c r="D108" s="149"/>
      <c r="E108" s="149"/>
      <c r="F108" s="149"/>
      <c r="G108" s="112"/>
      <c r="H108" s="149"/>
      <c r="I108" s="149"/>
      <c r="J108" s="149"/>
      <c r="K108" s="149"/>
      <c r="L108" s="149"/>
      <c r="M108" s="149"/>
      <c r="N108" s="26"/>
    </row>
    <row r="109" spans="2:14" s="8" customFormat="1" ht="29.25" customHeight="1" x14ac:dyDescent="0.15">
      <c r="B109" s="82"/>
      <c r="C109" s="83" t="s">
        <v>78</v>
      </c>
      <c r="D109" s="155"/>
      <c r="E109" s="155" t="s">
        <v>45</v>
      </c>
      <c r="F109" s="155" t="s">
        <v>79</v>
      </c>
      <c r="G109" s="155" t="s">
        <v>80</v>
      </c>
      <c r="H109" s="155" t="s">
        <v>81</v>
      </c>
      <c r="I109" s="94" t="s">
        <v>82</v>
      </c>
      <c r="J109" s="219" t="s">
        <v>68</v>
      </c>
      <c r="K109" s="220"/>
      <c r="L109" s="220"/>
      <c r="M109" s="221"/>
      <c r="N109" s="84"/>
    </row>
    <row r="110" spans="2:14" s="136" customFormat="1" ht="29.25" customHeight="1" x14ac:dyDescent="0.2">
      <c r="B110" s="24"/>
      <c r="C110" s="63" t="s">
        <v>64</v>
      </c>
      <c r="D110" s="149"/>
      <c r="E110" s="149"/>
      <c r="F110" s="149"/>
      <c r="G110" s="112"/>
      <c r="H110" s="149"/>
      <c r="I110" s="149"/>
      <c r="J110" s="222">
        <f>J111</f>
        <v>0</v>
      </c>
      <c r="K110" s="223"/>
      <c r="L110" s="223"/>
      <c r="M110" s="223"/>
      <c r="N110" s="26"/>
    </row>
    <row r="111" spans="2:14" s="130" customFormat="1" ht="37.25" customHeight="1" x14ac:dyDescent="0.2">
      <c r="B111" s="131"/>
      <c r="C111" s="129"/>
      <c r="E111" s="85" t="s">
        <v>70</v>
      </c>
      <c r="F111" s="85"/>
      <c r="G111" s="123"/>
      <c r="H111" s="85"/>
      <c r="I111" s="85"/>
      <c r="J111" s="215">
        <f>J112+J128+J136+J151+J134+J139+J159</f>
        <v>0</v>
      </c>
      <c r="K111" s="216"/>
      <c r="L111" s="216"/>
      <c r="M111" s="216"/>
      <c r="N111" s="132"/>
    </row>
    <row r="112" spans="2:14" s="130" customFormat="1" ht="20" customHeight="1" x14ac:dyDescent="0.15">
      <c r="B112" s="131"/>
      <c r="C112" s="129"/>
      <c r="E112" s="133" t="s">
        <v>71</v>
      </c>
      <c r="F112" s="133"/>
      <c r="G112" s="124"/>
      <c r="H112" s="133"/>
      <c r="I112" s="133"/>
      <c r="J112" s="217">
        <f>SUM(J113:M127)</f>
        <v>0</v>
      </c>
      <c r="K112" s="218"/>
      <c r="L112" s="218"/>
      <c r="M112" s="218"/>
      <c r="N112" s="132"/>
    </row>
    <row r="113" spans="2:14" s="130" customFormat="1" ht="35" customHeight="1" x14ac:dyDescent="0.15">
      <c r="B113" s="131"/>
      <c r="C113" s="138" t="s">
        <v>61</v>
      </c>
      <c r="D113" s="138"/>
      <c r="E113" s="97">
        <v>181301112</v>
      </c>
      <c r="F113" s="98" t="s">
        <v>163</v>
      </c>
      <c r="G113" s="125" t="s">
        <v>62</v>
      </c>
      <c r="H113" s="109">
        <v>14.12</v>
      </c>
      <c r="I113" s="109"/>
      <c r="J113" s="213">
        <f t="shared" ref="J113:J116" si="0">ROUND(I113*H113,3)</f>
        <v>0</v>
      </c>
      <c r="K113" s="214"/>
      <c r="L113" s="214"/>
      <c r="M113" s="214"/>
      <c r="N113" s="132"/>
    </row>
    <row r="114" spans="2:14" s="130" customFormat="1" ht="12" x14ac:dyDescent="0.15">
      <c r="B114" s="131"/>
      <c r="C114" s="138" t="s">
        <v>84</v>
      </c>
      <c r="D114" s="138"/>
      <c r="E114" s="97" t="s">
        <v>108</v>
      </c>
      <c r="F114" s="98" t="s">
        <v>109</v>
      </c>
      <c r="G114" s="125" t="s">
        <v>110</v>
      </c>
      <c r="H114" s="109">
        <v>1.25</v>
      </c>
      <c r="I114" s="109"/>
      <c r="J114" s="213">
        <f t="shared" si="0"/>
        <v>0</v>
      </c>
      <c r="K114" s="214"/>
      <c r="L114" s="214"/>
      <c r="M114" s="214"/>
      <c r="N114" s="132"/>
    </row>
    <row r="115" spans="2:14" s="136" customFormat="1" ht="24" x14ac:dyDescent="0.15">
      <c r="B115" s="137"/>
      <c r="C115" s="138" t="s">
        <v>90</v>
      </c>
      <c r="D115" s="138"/>
      <c r="E115" s="97" t="s">
        <v>85</v>
      </c>
      <c r="F115" s="98" t="s">
        <v>170</v>
      </c>
      <c r="G115" s="125" t="s">
        <v>60</v>
      </c>
      <c r="H115" s="109">
        <v>18.52</v>
      </c>
      <c r="I115" s="109"/>
      <c r="J115" s="213">
        <f t="shared" si="0"/>
        <v>0</v>
      </c>
      <c r="K115" s="214"/>
      <c r="L115" s="214"/>
      <c r="M115" s="214"/>
      <c r="N115" s="141"/>
    </row>
    <row r="116" spans="2:14" s="136" customFormat="1" ht="24" x14ac:dyDescent="0.15">
      <c r="B116" s="137"/>
      <c r="C116" s="138" t="s">
        <v>91</v>
      </c>
      <c r="D116" s="138"/>
      <c r="E116" s="97" t="s">
        <v>86</v>
      </c>
      <c r="F116" s="98" t="s">
        <v>87</v>
      </c>
      <c r="G116" s="125" t="s">
        <v>60</v>
      </c>
      <c r="H116" s="109">
        <v>18.52</v>
      </c>
      <c r="I116" s="109"/>
      <c r="J116" s="213">
        <f t="shared" si="0"/>
        <v>0</v>
      </c>
      <c r="K116" s="214"/>
      <c r="L116" s="214"/>
      <c r="M116" s="214"/>
      <c r="N116" s="141"/>
    </row>
    <row r="117" spans="2:14" s="136" customFormat="1" ht="31.5" customHeight="1" x14ac:dyDescent="0.15">
      <c r="B117" s="137"/>
      <c r="C117" s="138" t="s">
        <v>99</v>
      </c>
      <c r="D117" s="138"/>
      <c r="E117" s="99" t="s">
        <v>145</v>
      </c>
      <c r="F117" s="98" t="s">
        <v>146</v>
      </c>
      <c r="G117" s="125" t="s">
        <v>60</v>
      </c>
      <c r="H117" s="109">
        <v>47.88</v>
      </c>
      <c r="I117" s="109"/>
      <c r="J117" s="213">
        <f t="shared" ref="J117:J119" si="1">ROUND(I117*H117,3)</f>
        <v>0</v>
      </c>
      <c r="K117" s="214"/>
      <c r="L117" s="214"/>
      <c r="M117" s="214"/>
      <c r="N117" s="141"/>
    </row>
    <row r="118" spans="2:14" s="136" customFormat="1" ht="31.5" customHeight="1" x14ac:dyDescent="0.15">
      <c r="B118" s="137"/>
      <c r="C118" s="138">
        <v>13</v>
      </c>
      <c r="D118" s="138"/>
      <c r="E118" s="99" t="s">
        <v>147</v>
      </c>
      <c r="F118" s="98" t="s">
        <v>148</v>
      </c>
      <c r="G118" s="125" t="s">
        <v>60</v>
      </c>
      <c r="H118" s="109">
        <v>47.88</v>
      </c>
      <c r="I118" s="109"/>
      <c r="J118" s="213">
        <f t="shared" si="1"/>
        <v>0</v>
      </c>
      <c r="K118" s="214"/>
      <c r="L118" s="214"/>
      <c r="M118" s="214"/>
      <c r="N118" s="141"/>
    </row>
    <row r="119" spans="2:14" s="136" customFormat="1" ht="36" x14ac:dyDescent="0.15">
      <c r="B119" s="137"/>
      <c r="C119" s="138">
        <v>16</v>
      </c>
      <c r="D119" s="138"/>
      <c r="E119" s="97" t="s">
        <v>92</v>
      </c>
      <c r="F119" s="98" t="s">
        <v>93</v>
      </c>
      <c r="G119" s="125" t="s">
        <v>60</v>
      </c>
      <c r="H119" s="100">
        <v>66.400000000000006</v>
      </c>
      <c r="I119" s="109"/>
      <c r="J119" s="213">
        <f t="shared" si="1"/>
        <v>0</v>
      </c>
      <c r="K119" s="214"/>
      <c r="L119" s="214"/>
      <c r="M119" s="214"/>
      <c r="N119" s="141"/>
    </row>
    <row r="120" spans="2:14" s="136" customFormat="1" ht="31.5" customHeight="1" x14ac:dyDescent="0.15">
      <c r="B120" s="137"/>
      <c r="C120" s="138">
        <v>17</v>
      </c>
      <c r="D120" s="138"/>
      <c r="E120" s="97" t="s">
        <v>95</v>
      </c>
      <c r="F120" s="98" t="s">
        <v>96</v>
      </c>
      <c r="G120" s="125" t="s">
        <v>60</v>
      </c>
      <c r="H120" s="100">
        <v>66.400000000000006</v>
      </c>
      <c r="I120" s="100"/>
      <c r="J120" s="213">
        <f>ROUND(I120*H120,3)</f>
        <v>0</v>
      </c>
      <c r="K120" s="214"/>
      <c r="L120" s="214"/>
      <c r="M120" s="214"/>
      <c r="N120" s="141"/>
    </row>
    <row r="121" spans="2:14" s="136" customFormat="1" ht="24" x14ac:dyDescent="0.15">
      <c r="B121" s="137"/>
      <c r="C121" s="138">
        <v>18</v>
      </c>
      <c r="D121" s="138"/>
      <c r="E121" s="97" t="s">
        <v>204</v>
      </c>
      <c r="F121" s="98" t="s">
        <v>205</v>
      </c>
      <c r="G121" s="125" t="s">
        <v>60</v>
      </c>
      <c r="H121" s="100">
        <v>12.484999999999999</v>
      </c>
      <c r="I121" s="100"/>
      <c r="J121" s="213">
        <f t="shared" ref="J121:J126" si="2">ROUND(I121*H121,3)</f>
        <v>0</v>
      </c>
      <c r="K121" s="214"/>
      <c r="L121" s="214"/>
      <c r="M121" s="214"/>
      <c r="N121" s="141"/>
    </row>
    <row r="122" spans="2:14" s="136" customFormat="1" ht="24" x14ac:dyDescent="0.15">
      <c r="B122" s="137"/>
      <c r="C122" s="138">
        <v>20</v>
      </c>
      <c r="D122" s="138"/>
      <c r="E122" s="99" t="s">
        <v>100</v>
      </c>
      <c r="F122" s="98" t="s">
        <v>101</v>
      </c>
      <c r="G122" s="125" t="s">
        <v>62</v>
      </c>
      <c r="H122" s="109">
        <v>14.12</v>
      </c>
      <c r="I122" s="100"/>
      <c r="J122" s="213">
        <f t="shared" si="2"/>
        <v>0</v>
      </c>
      <c r="K122" s="214"/>
      <c r="L122" s="214"/>
      <c r="M122" s="214"/>
      <c r="N122" s="141"/>
    </row>
    <row r="123" spans="2:14" s="136" customFormat="1" ht="24" x14ac:dyDescent="0.15">
      <c r="B123" s="137"/>
      <c r="C123" s="138">
        <v>21</v>
      </c>
      <c r="D123" s="138"/>
      <c r="E123" s="99" t="s">
        <v>102</v>
      </c>
      <c r="F123" s="98" t="s">
        <v>103</v>
      </c>
      <c r="G123" s="125" t="s">
        <v>62</v>
      </c>
      <c r="H123" s="109">
        <v>14.12</v>
      </c>
      <c r="I123" s="100"/>
      <c r="J123" s="213">
        <f t="shared" si="2"/>
        <v>0</v>
      </c>
      <c r="K123" s="214"/>
      <c r="L123" s="214"/>
      <c r="M123" s="214"/>
      <c r="N123" s="141"/>
    </row>
    <row r="124" spans="2:14" s="136" customFormat="1" ht="24" x14ac:dyDescent="0.15">
      <c r="B124" s="137"/>
      <c r="C124" s="138">
        <v>22</v>
      </c>
      <c r="D124" s="138"/>
      <c r="E124" s="99" t="s">
        <v>104</v>
      </c>
      <c r="F124" s="98" t="s">
        <v>105</v>
      </c>
      <c r="G124" s="125" t="s">
        <v>62</v>
      </c>
      <c r="H124" s="109">
        <v>14.12</v>
      </c>
      <c r="I124" s="100"/>
      <c r="J124" s="213">
        <f t="shared" si="2"/>
        <v>0</v>
      </c>
      <c r="K124" s="214"/>
      <c r="L124" s="214"/>
      <c r="M124" s="214"/>
      <c r="N124" s="141"/>
    </row>
    <row r="125" spans="2:14" s="136" customFormat="1" ht="12" x14ac:dyDescent="0.15">
      <c r="B125" s="137"/>
      <c r="C125" s="138">
        <v>23</v>
      </c>
      <c r="D125" s="138"/>
      <c r="E125" s="99" t="s">
        <v>106</v>
      </c>
      <c r="F125" s="98" t="s">
        <v>107</v>
      </c>
      <c r="G125" s="125" t="s">
        <v>62</v>
      </c>
      <c r="H125" s="109">
        <v>14.12</v>
      </c>
      <c r="I125" s="100"/>
      <c r="J125" s="213">
        <f t="shared" si="2"/>
        <v>0</v>
      </c>
      <c r="K125" s="214"/>
      <c r="L125" s="214"/>
      <c r="M125" s="214"/>
      <c r="N125" s="141"/>
    </row>
    <row r="126" spans="2:14" s="136" customFormat="1" ht="24" x14ac:dyDescent="0.15">
      <c r="B126" s="137"/>
      <c r="C126" s="138">
        <v>24</v>
      </c>
      <c r="D126" s="138"/>
      <c r="E126" s="99" t="s">
        <v>111</v>
      </c>
      <c r="F126" s="98" t="s">
        <v>112</v>
      </c>
      <c r="G126" s="125" t="s">
        <v>62</v>
      </c>
      <c r="H126" s="109">
        <v>14.12</v>
      </c>
      <c r="I126" s="100"/>
      <c r="J126" s="213">
        <f t="shared" si="2"/>
        <v>0</v>
      </c>
      <c r="K126" s="214"/>
      <c r="L126" s="214"/>
      <c r="M126" s="214"/>
      <c r="N126" s="141"/>
    </row>
    <row r="127" spans="2:14" s="136" customFormat="1" ht="12" x14ac:dyDescent="0.15">
      <c r="B127" s="137"/>
      <c r="C127" s="138">
        <v>26</v>
      </c>
      <c r="D127" s="138"/>
      <c r="E127" s="99" t="s">
        <v>113</v>
      </c>
      <c r="F127" s="98" t="s">
        <v>114</v>
      </c>
      <c r="G127" s="125" t="s">
        <v>115</v>
      </c>
      <c r="H127" s="100">
        <v>0.08</v>
      </c>
      <c r="I127" s="100"/>
      <c r="J127" s="213">
        <f>ROUND(I127*H127,3)</f>
        <v>0</v>
      </c>
      <c r="K127" s="214"/>
      <c r="L127" s="214"/>
      <c r="M127" s="214"/>
      <c r="N127" s="141"/>
    </row>
    <row r="128" spans="2:14" s="130" customFormat="1" ht="29.75" customHeight="1" x14ac:dyDescent="0.15">
      <c r="B128" s="131"/>
      <c r="C128" s="129"/>
      <c r="E128" s="133" t="s">
        <v>72</v>
      </c>
      <c r="F128" s="133"/>
      <c r="G128" s="124"/>
      <c r="H128" s="133"/>
      <c r="I128" s="133"/>
      <c r="J128" s="209">
        <f>SUM(J129:M133)</f>
        <v>0</v>
      </c>
      <c r="K128" s="210"/>
      <c r="L128" s="210"/>
      <c r="M128" s="210"/>
      <c r="N128" s="132"/>
    </row>
    <row r="129" spans="2:14" s="136" customFormat="1" ht="31.5" customHeight="1" x14ac:dyDescent="0.15">
      <c r="B129" s="137"/>
      <c r="C129" s="138">
        <v>27</v>
      </c>
      <c r="D129" s="138"/>
      <c r="E129" s="99" t="s">
        <v>173</v>
      </c>
      <c r="F129" s="98" t="s">
        <v>171</v>
      </c>
      <c r="G129" s="125" t="s">
        <v>60</v>
      </c>
      <c r="H129" s="100">
        <v>42.65</v>
      </c>
      <c r="I129" s="109"/>
      <c r="J129" s="207">
        <f t="shared" ref="J129:J133" si="3">ROUND(I129*H129,3)</f>
        <v>0</v>
      </c>
      <c r="K129" s="208"/>
      <c r="L129" s="208"/>
      <c r="M129" s="208"/>
      <c r="N129" s="141"/>
    </row>
    <row r="130" spans="2:14" s="136" customFormat="1" ht="31.5" customHeight="1" x14ac:dyDescent="0.15">
      <c r="B130" s="137"/>
      <c r="C130" s="138">
        <v>29</v>
      </c>
      <c r="D130" s="138"/>
      <c r="E130" s="99">
        <v>6936651300</v>
      </c>
      <c r="F130" s="98" t="s">
        <v>120</v>
      </c>
      <c r="G130" s="99" t="s">
        <v>62</v>
      </c>
      <c r="H130" s="157">
        <v>164.27</v>
      </c>
      <c r="I130" s="157"/>
      <c r="J130" s="207">
        <f t="shared" si="3"/>
        <v>0</v>
      </c>
      <c r="K130" s="208"/>
      <c r="L130" s="208"/>
      <c r="M130" s="208"/>
      <c r="N130" s="141"/>
    </row>
    <row r="131" spans="2:14" s="136" customFormat="1" ht="31.5" customHeight="1" x14ac:dyDescent="0.15">
      <c r="B131" s="137"/>
      <c r="C131" s="103">
        <v>31</v>
      </c>
      <c r="D131" s="138"/>
      <c r="E131" s="99" t="s">
        <v>118</v>
      </c>
      <c r="F131" s="98" t="s">
        <v>119</v>
      </c>
      <c r="G131" s="99" t="s">
        <v>62</v>
      </c>
      <c r="H131" s="157">
        <v>164.27</v>
      </c>
      <c r="I131" s="157"/>
      <c r="J131" s="207">
        <f t="shared" si="3"/>
        <v>0</v>
      </c>
      <c r="K131" s="208"/>
      <c r="L131" s="208"/>
      <c r="M131" s="208"/>
      <c r="N131" s="141"/>
    </row>
    <row r="132" spans="2:14" s="136" customFormat="1" ht="31.5" customHeight="1" x14ac:dyDescent="0.15">
      <c r="B132" s="137"/>
      <c r="C132" s="138">
        <v>32</v>
      </c>
      <c r="D132" s="138"/>
      <c r="E132" s="99" t="s">
        <v>174</v>
      </c>
      <c r="F132" s="98" t="s">
        <v>223</v>
      </c>
      <c r="G132" s="99" t="s">
        <v>121</v>
      </c>
      <c r="H132" s="157">
        <v>57.62</v>
      </c>
      <c r="I132" s="157"/>
      <c r="J132" s="207">
        <f t="shared" si="3"/>
        <v>0</v>
      </c>
      <c r="K132" s="208"/>
      <c r="L132" s="208"/>
      <c r="M132" s="208"/>
      <c r="N132" s="141"/>
    </row>
    <row r="133" spans="2:14" s="136" customFormat="1" ht="31.5" customHeight="1" x14ac:dyDescent="0.15">
      <c r="B133" s="137"/>
      <c r="C133" s="138">
        <v>33</v>
      </c>
      <c r="D133" s="103"/>
      <c r="E133" s="104" t="s">
        <v>175</v>
      </c>
      <c r="F133" s="98" t="s">
        <v>172</v>
      </c>
      <c r="G133" s="106" t="s">
        <v>121</v>
      </c>
      <c r="H133" s="157">
        <v>57.62</v>
      </c>
      <c r="I133" s="143"/>
      <c r="J133" s="211">
        <f t="shared" si="3"/>
        <v>0</v>
      </c>
      <c r="K133" s="212"/>
      <c r="L133" s="212"/>
      <c r="M133" s="212"/>
      <c r="N133" s="141"/>
    </row>
    <row r="134" spans="2:14" s="136" customFormat="1" ht="31.5" customHeight="1" x14ac:dyDescent="0.15">
      <c r="B134" s="137"/>
      <c r="C134" s="129"/>
      <c r="E134" s="102" t="s">
        <v>149</v>
      </c>
      <c r="F134" s="133"/>
      <c r="G134" s="124"/>
      <c r="H134" s="133"/>
      <c r="I134" s="133"/>
      <c r="J134" s="209">
        <f>SUM(J135:M135)</f>
        <v>0</v>
      </c>
      <c r="K134" s="210"/>
      <c r="L134" s="210"/>
      <c r="M134" s="210"/>
      <c r="N134" s="141"/>
    </row>
    <row r="135" spans="2:14" s="136" customFormat="1" ht="31.5" customHeight="1" x14ac:dyDescent="0.15">
      <c r="B135" s="137"/>
      <c r="C135" s="138">
        <v>38</v>
      </c>
      <c r="D135" s="138"/>
      <c r="E135" s="107" t="s">
        <v>176</v>
      </c>
      <c r="F135" s="108" t="s">
        <v>177</v>
      </c>
      <c r="G135" s="126" t="s">
        <v>60</v>
      </c>
      <c r="H135" s="109">
        <v>6.68</v>
      </c>
      <c r="I135" s="109"/>
      <c r="J135" s="207">
        <f t="shared" ref="J135" si="4">ROUND(I135*H135,3)</f>
        <v>0</v>
      </c>
      <c r="K135" s="208"/>
      <c r="L135" s="208"/>
      <c r="M135" s="208"/>
      <c r="N135" s="141"/>
    </row>
    <row r="136" spans="2:14" s="130" customFormat="1" ht="29.75" customHeight="1" x14ac:dyDescent="0.15">
      <c r="B136" s="131"/>
      <c r="C136" s="129"/>
      <c r="E136" s="133" t="s">
        <v>73</v>
      </c>
      <c r="F136" s="133"/>
      <c r="G136" s="124"/>
      <c r="H136" s="133"/>
      <c r="I136" s="133"/>
      <c r="J136" s="209">
        <f>SUM(J137:M138)</f>
        <v>0</v>
      </c>
      <c r="K136" s="210"/>
      <c r="L136" s="210"/>
      <c r="M136" s="210"/>
      <c r="N136" s="132"/>
    </row>
    <row r="137" spans="2:14" s="136" customFormat="1" ht="12" x14ac:dyDescent="0.15">
      <c r="B137" s="137"/>
      <c r="C137" s="138">
        <v>43</v>
      </c>
      <c r="D137" s="138"/>
      <c r="E137" s="139" t="s">
        <v>233</v>
      </c>
      <c r="F137" s="142" t="s">
        <v>168</v>
      </c>
      <c r="G137" s="140" t="s">
        <v>124</v>
      </c>
      <c r="H137" s="156">
        <v>4.68</v>
      </c>
      <c r="I137" s="96"/>
      <c r="J137" s="207">
        <f t="shared" ref="J137:J138" si="5">ROUND(I137*H137,3)</f>
        <v>0</v>
      </c>
      <c r="K137" s="208"/>
      <c r="L137" s="208"/>
      <c r="M137" s="208"/>
      <c r="N137" s="141"/>
    </row>
    <row r="138" spans="2:14" s="136" customFormat="1" ht="12" x14ac:dyDescent="0.15">
      <c r="B138" s="137"/>
      <c r="C138" s="138">
        <v>44</v>
      </c>
      <c r="D138" s="138"/>
      <c r="E138" s="139">
        <v>5921954660</v>
      </c>
      <c r="F138" s="142" t="s">
        <v>165</v>
      </c>
      <c r="G138" s="140" t="s">
        <v>121</v>
      </c>
      <c r="H138" s="156">
        <v>48.97</v>
      </c>
      <c r="I138" s="96"/>
      <c r="J138" s="207">
        <f t="shared" si="5"/>
        <v>0</v>
      </c>
      <c r="K138" s="208"/>
      <c r="L138" s="208"/>
      <c r="M138" s="208"/>
      <c r="N138" s="141"/>
    </row>
    <row r="139" spans="2:14" s="136" customFormat="1" ht="13" x14ac:dyDescent="0.15">
      <c r="B139" s="137"/>
      <c r="C139" s="129"/>
      <c r="D139" s="130"/>
      <c r="E139" s="133" t="s">
        <v>187</v>
      </c>
      <c r="F139" s="133"/>
      <c r="G139" s="124"/>
      <c r="H139" s="133"/>
      <c r="I139" s="133"/>
      <c r="J139" s="209">
        <f>SUM(J140:M150)</f>
        <v>0</v>
      </c>
      <c r="K139" s="210"/>
      <c r="L139" s="210"/>
      <c r="M139" s="210"/>
      <c r="N139" s="141"/>
    </row>
    <row r="140" spans="2:14" s="136" customFormat="1" ht="36" x14ac:dyDescent="0.15">
      <c r="B140" s="137"/>
      <c r="C140" s="138">
        <v>54</v>
      </c>
      <c r="D140" s="138"/>
      <c r="E140" s="139" t="s">
        <v>183</v>
      </c>
      <c r="F140" s="142" t="s">
        <v>184</v>
      </c>
      <c r="G140" s="140" t="s">
        <v>122</v>
      </c>
      <c r="H140" s="156">
        <v>1</v>
      </c>
      <c r="I140" s="96"/>
      <c r="J140" s="207">
        <f t="shared" ref="J140:J150" si="6">ROUND(I140*H140,3)</f>
        <v>0</v>
      </c>
      <c r="K140" s="208"/>
      <c r="L140" s="208"/>
      <c r="M140" s="208"/>
      <c r="N140" s="141"/>
    </row>
    <row r="141" spans="2:14" s="136" customFormat="1" ht="36" x14ac:dyDescent="0.15">
      <c r="B141" s="137"/>
      <c r="C141" s="138">
        <v>55</v>
      </c>
      <c r="D141" s="138"/>
      <c r="E141" s="139" t="s">
        <v>190</v>
      </c>
      <c r="F141" s="142" t="s">
        <v>191</v>
      </c>
      <c r="G141" s="140" t="s">
        <v>122</v>
      </c>
      <c r="H141" s="156">
        <v>10</v>
      </c>
      <c r="I141" s="96"/>
      <c r="J141" s="207">
        <f t="shared" si="6"/>
        <v>0</v>
      </c>
      <c r="K141" s="208"/>
      <c r="L141" s="208"/>
      <c r="M141" s="208"/>
      <c r="N141" s="141"/>
    </row>
    <row r="142" spans="2:14" s="136" customFormat="1" ht="31.5" customHeight="1" x14ac:dyDescent="0.15">
      <c r="B142" s="137"/>
      <c r="C142" s="138">
        <v>56</v>
      </c>
      <c r="D142" s="138"/>
      <c r="E142" s="139" t="s">
        <v>194</v>
      </c>
      <c r="F142" s="142" t="s">
        <v>195</v>
      </c>
      <c r="G142" s="140" t="s">
        <v>121</v>
      </c>
      <c r="H142" s="156">
        <v>1</v>
      </c>
      <c r="I142" s="96"/>
      <c r="J142" s="207">
        <f t="shared" si="6"/>
        <v>0</v>
      </c>
      <c r="K142" s="208"/>
      <c r="L142" s="208"/>
      <c r="M142" s="208"/>
      <c r="N142" s="141"/>
    </row>
    <row r="143" spans="2:14" s="136" customFormat="1" ht="36" x14ac:dyDescent="0.15">
      <c r="B143" s="137"/>
      <c r="C143" s="138">
        <v>57</v>
      </c>
      <c r="D143" s="138"/>
      <c r="E143" s="139" t="s">
        <v>196</v>
      </c>
      <c r="F143" s="142" t="s">
        <v>197</v>
      </c>
      <c r="G143" s="140" t="s">
        <v>122</v>
      </c>
      <c r="H143" s="156">
        <v>1</v>
      </c>
      <c r="I143" s="96"/>
      <c r="J143" s="207">
        <f t="shared" si="6"/>
        <v>0</v>
      </c>
      <c r="K143" s="208"/>
      <c r="L143" s="208"/>
      <c r="M143" s="208"/>
      <c r="N143" s="141"/>
    </row>
    <row r="144" spans="2:14" s="136" customFormat="1" ht="36" x14ac:dyDescent="0.15">
      <c r="B144" s="137"/>
      <c r="C144" s="138">
        <v>58</v>
      </c>
      <c r="D144" s="138"/>
      <c r="E144" s="139" t="s">
        <v>198</v>
      </c>
      <c r="F144" s="142" t="s">
        <v>199</v>
      </c>
      <c r="G144" s="140" t="s">
        <v>122</v>
      </c>
      <c r="H144" s="156">
        <v>1</v>
      </c>
      <c r="I144" s="96"/>
      <c r="J144" s="207">
        <f t="shared" si="6"/>
        <v>0</v>
      </c>
      <c r="K144" s="208"/>
      <c r="L144" s="208"/>
      <c r="M144" s="208"/>
      <c r="N144" s="141"/>
    </row>
    <row r="145" spans="2:14" s="136" customFormat="1" ht="36" x14ac:dyDescent="0.15">
      <c r="B145" s="137"/>
      <c r="C145" s="138">
        <v>59</v>
      </c>
      <c r="D145" s="138"/>
      <c r="E145" s="139" t="s">
        <v>200</v>
      </c>
      <c r="F145" s="142" t="s">
        <v>201</v>
      </c>
      <c r="G145" s="140" t="s">
        <v>122</v>
      </c>
      <c r="H145" s="156">
        <v>1</v>
      </c>
      <c r="I145" s="96"/>
      <c r="J145" s="207">
        <f t="shared" si="6"/>
        <v>0</v>
      </c>
      <c r="K145" s="208"/>
      <c r="L145" s="208"/>
      <c r="M145" s="208"/>
      <c r="N145" s="141"/>
    </row>
    <row r="146" spans="2:14" s="136" customFormat="1" ht="36" x14ac:dyDescent="0.15">
      <c r="B146" s="137"/>
      <c r="C146" s="138">
        <v>60</v>
      </c>
      <c r="D146" s="138"/>
      <c r="E146" s="139" t="s">
        <v>166</v>
      </c>
      <c r="F146" s="142" t="s">
        <v>167</v>
      </c>
      <c r="G146" s="140" t="s">
        <v>122</v>
      </c>
      <c r="H146" s="156">
        <v>1</v>
      </c>
      <c r="I146" s="96"/>
      <c r="J146" s="207">
        <f t="shared" si="6"/>
        <v>0</v>
      </c>
      <c r="K146" s="208"/>
      <c r="L146" s="208"/>
      <c r="M146" s="208"/>
      <c r="N146" s="141"/>
    </row>
    <row r="147" spans="2:14" s="136" customFormat="1" ht="12" x14ac:dyDescent="0.15">
      <c r="B147" s="137"/>
      <c r="C147" s="138">
        <v>61</v>
      </c>
      <c r="D147" s="138"/>
      <c r="E147" s="139" t="s">
        <v>202</v>
      </c>
      <c r="F147" s="142" t="s">
        <v>203</v>
      </c>
      <c r="G147" s="140" t="s">
        <v>122</v>
      </c>
      <c r="H147" s="156">
        <v>1</v>
      </c>
      <c r="I147" s="96"/>
      <c r="J147" s="207">
        <f t="shared" si="6"/>
        <v>0</v>
      </c>
      <c r="K147" s="208"/>
      <c r="L147" s="208"/>
      <c r="M147" s="208"/>
      <c r="N147" s="141"/>
    </row>
    <row r="148" spans="2:14" s="136" customFormat="1" ht="24" x14ac:dyDescent="0.15">
      <c r="B148" s="137"/>
      <c r="C148" s="138">
        <v>62</v>
      </c>
      <c r="D148" s="138"/>
      <c r="E148" s="139" t="s">
        <v>185</v>
      </c>
      <c r="F148" s="142" t="s">
        <v>186</v>
      </c>
      <c r="G148" s="140" t="s">
        <v>122</v>
      </c>
      <c r="H148" s="156">
        <v>1</v>
      </c>
      <c r="I148" s="96"/>
      <c r="J148" s="207">
        <f t="shared" si="6"/>
        <v>0</v>
      </c>
      <c r="K148" s="208"/>
      <c r="L148" s="208"/>
      <c r="M148" s="208"/>
      <c r="N148" s="141"/>
    </row>
    <row r="149" spans="2:14" s="136" customFormat="1" ht="31.5" customHeight="1" x14ac:dyDescent="0.15">
      <c r="B149" s="137"/>
      <c r="C149" s="138">
        <v>63</v>
      </c>
      <c r="D149" s="138"/>
      <c r="E149" s="139" t="s">
        <v>188</v>
      </c>
      <c r="F149" s="142" t="s">
        <v>189</v>
      </c>
      <c r="G149" s="140" t="s">
        <v>121</v>
      </c>
      <c r="H149" s="156">
        <v>58.24</v>
      </c>
      <c r="I149" s="96"/>
      <c r="J149" s="207">
        <f t="shared" si="6"/>
        <v>0</v>
      </c>
      <c r="K149" s="208"/>
      <c r="L149" s="208"/>
      <c r="M149" s="208"/>
      <c r="N149" s="141"/>
    </row>
    <row r="150" spans="2:14" s="136" customFormat="1" ht="31.5" customHeight="1" x14ac:dyDescent="0.15">
      <c r="B150" s="137"/>
      <c r="C150" s="138">
        <v>64</v>
      </c>
      <c r="D150" s="138"/>
      <c r="E150" s="139" t="s">
        <v>192</v>
      </c>
      <c r="F150" s="142" t="s">
        <v>193</v>
      </c>
      <c r="G150" s="140" t="s">
        <v>122</v>
      </c>
      <c r="H150" s="156">
        <v>1</v>
      </c>
      <c r="I150" s="96"/>
      <c r="J150" s="207">
        <f t="shared" si="6"/>
        <v>0</v>
      </c>
      <c r="K150" s="208"/>
      <c r="L150" s="208"/>
      <c r="M150" s="208"/>
      <c r="N150" s="141"/>
    </row>
    <row r="151" spans="2:14" s="130" customFormat="1" ht="29.75" customHeight="1" x14ac:dyDescent="0.15">
      <c r="B151" s="131"/>
      <c r="E151" s="133" t="s">
        <v>74</v>
      </c>
      <c r="F151" s="133"/>
      <c r="G151" s="124"/>
      <c r="H151" s="133"/>
      <c r="I151" s="133"/>
      <c r="J151" s="209">
        <f>SUM(J153:M158)</f>
        <v>0</v>
      </c>
      <c r="K151" s="210"/>
      <c r="L151" s="210"/>
      <c r="M151" s="210"/>
      <c r="N151" s="132"/>
    </row>
    <row r="152" spans="2:14" s="130" customFormat="1" ht="29.75" customHeight="1" x14ac:dyDescent="0.15">
      <c r="B152" s="131"/>
      <c r="C152" s="138">
        <v>65</v>
      </c>
      <c r="D152" s="172"/>
      <c r="E152" s="173" t="s">
        <v>125</v>
      </c>
      <c r="F152" s="171" t="s">
        <v>238</v>
      </c>
      <c r="G152" s="174" t="s">
        <v>124</v>
      </c>
      <c r="H152" s="175">
        <f>H157</f>
        <v>124.55500000000001</v>
      </c>
      <c r="I152" s="170"/>
      <c r="J152" s="234">
        <f t="shared" ref="J152" si="7">ROUND(I152*H152,3)</f>
        <v>0</v>
      </c>
      <c r="K152" s="235"/>
      <c r="L152" s="235"/>
      <c r="M152" s="235"/>
      <c r="N152" s="132"/>
    </row>
    <row r="153" spans="2:14" s="136" customFormat="1" ht="24" x14ac:dyDescent="0.15">
      <c r="B153" s="137"/>
      <c r="C153" s="138">
        <v>66</v>
      </c>
      <c r="D153" s="138"/>
      <c r="E153" s="139" t="s">
        <v>125</v>
      </c>
      <c r="F153" s="142" t="s">
        <v>126</v>
      </c>
      <c r="G153" s="140" t="s">
        <v>124</v>
      </c>
      <c r="H153" s="156">
        <f>H152*20</f>
        <v>2491.1000000000004</v>
      </c>
      <c r="I153" s="170"/>
      <c r="J153" s="207">
        <f t="shared" ref="J153:J158" si="8">ROUND(I153*H153,3)</f>
        <v>0</v>
      </c>
      <c r="K153" s="208"/>
      <c r="L153" s="208"/>
      <c r="M153" s="208"/>
      <c r="N153" s="141"/>
    </row>
    <row r="154" spans="2:14" s="136" customFormat="1" ht="36" x14ac:dyDescent="0.15">
      <c r="B154" s="137"/>
      <c r="C154" s="138">
        <v>67</v>
      </c>
      <c r="D154" s="138"/>
      <c r="E154" s="139" t="s">
        <v>216</v>
      </c>
      <c r="F154" s="142" t="s">
        <v>217</v>
      </c>
      <c r="G154" s="140" t="s">
        <v>62</v>
      </c>
      <c r="H154" s="156">
        <v>41.72</v>
      </c>
      <c r="I154" s="96"/>
      <c r="J154" s="207">
        <f t="shared" si="8"/>
        <v>0</v>
      </c>
      <c r="K154" s="208"/>
      <c r="L154" s="208"/>
      <c r="M154" s="208"/>
      <c r="N154" s="141"/>
    </row>
    <row r="155" spans="2:14" s="136" customFormat="1" ht="36" x14ac:dyDescent="0.15">
      <c r="B155" s="137"/>
      <c r="C155" s="138">
        <v>68</v>
      </c>
      <c r="D155" s="138"/>
      <c r="E155" s="139" t="s">
        <v>218</v>
      </c>
      <c r="F155" s="142" t="s">
        <v>219</v>
      </c>
      <c r="G155" s="140" t="s">
        <v>62</v>
      </c>
      <c r="H155" s="156">
        <v>41.72</v>
      </c>
      <c r="I155" s="96"/>
      <c r="J155" s="207">
        <f t="shared" si="8"/>
        <v>0</v>
      </c>
      <c r="K155" s="208"/>
      <c r="L155" s="208"/>
      <c r="M155" s="208"/>
      <c r="N155" s="141"/>
    </row>
    <row r="156" spans="2:14" s="136" customFormat="1" ht="36" x14ac:dyDescent="0.15">
      <c r="B156" s="137"/>
      <c r="C156" s="138">
        <v>69</v>
      </c>
      <c r="D156" s="103"/>
      <c r="E156" s="104" t="s">
        <v>235</v>
      </c>
      <c r="F156" s="105" t="s">
        <v>236</v>
      </c>
      <c r="G156" s="106" t="s">
        <v>121</v>
      </c>
      <c r="H156" s="156">
        <v>48.97</v>
      </c>
      <c r="I156" s="143"/>
      <c r="J156" s="211">
        <f t="shared" si="8"/>
        <v>0</v>
      </c>
      <c r="K156" s="212"/>
      <c r="L156" s="212"/>
      <c r="M156" s="212"/>
      <c r="N156" s="141"/>
    </row>
    <row r="157" spans="2:14" s="136" customFormat="1" ht="36" x14ac:dyDescent="0.15">
      <c r="B157" s="137"/>
      <c r="C157" s="138">
        <v>70</v>
      </c>
      <c r="D157" s="138"/>
      <c r="E157" s="139" t="s">
        <v>160</v>
      </c>
      <c r="F157" s="142" t="s">
        <v>224</v>
      </c>
      <c r="G157" s="140" t="s">
        <v>124</v>
      </c>
      <c r="H157" s="156">
        <f>H120*1.7+H158*2.5</f>
        <v>124.55500000000001</v>
      </c>
      <c r="I157" s="96"/>
      <c r="J157" s="207">
        <f t="shared" si="8"/>
        <v>0</v>
      </c>
      <c r="K157" s="208"/>
      <c r="L157" s="208"/>
      <c r="M157" s="208"/>
      <c r="N157" s="141"/>
    </row>
    <row r="158" spans="2:14" s="136" customFormat="1" ht="36" x14ac:dyDescent="0.15">
      <c r="B158" s="137"/>
      <c r="C158" s="138">
        <v>72</v>
      </c>
      <c r="D158" s="138"/>
      <c r="E158" s="139" t="s">
        <v>161</v>
      </c>
      <c r="F158" s="142" t="s">
        <v>162</v>
      </c>
      <c r="G158" s="140" t="s">
        <v>60</v>
      </c>
      <c r="H158" s="156">
        <v>4.67</v>
      </c>
      <c r="I158" s="96"/>
      <c r="J158" s="207">
        <f t="shared" si="8"/>
        <v>0</v>
      </c>
      <c r="K158" s="208"/>
      <c r="L158" s="208"/>
      <c r="M158" s="208"/>
      <c r="N158" s="141"/>
    </row>
    <row r="159" spans="2:14" s="130" customFormat="1" ht="29.75" customHeight="1" x14ac:dyDescent="0.15">
      <c r="B159" s="131"/>
      <c r="C159" s="128"/>
      <c r="E159" s="133" t="s">
        <v>75</v>
      </c>
      <c r="F159" s="133"/>
      <c r="G159" s="124"/>
      <c r="H159" s="133"/>
      <c r="I159" s="133"/>
      <c r="J159" s="209">
        <f>SUM(J160)</f>
        <v>0</v>
      </c>
      <c r="K159" s="210"/>
      <c r="L159" s="210"/>
      <c r="M159" s="210"/>
      <c r="N159" s="132"/>
    </row>
    <row r="160" spans="2:14" s="136" customFormat="1" ht="44.25" customHeight="1" x14ac:dyDescent="0.15">
      <c r="B160" s="137"/>
      <c r="C160" s="138">
        <v>73</v>
      </c>
      <c r="D160" s="138"/>
      <c r="E160" s="139" t="s">
        <v>129</v>
      </c>
      <c r="F160" s="142" t="s">
        <v>130</v>
      </c>
      <c r="G160" s="140" t="s">
        <v>124</v>
      </c>
      <c r="H160" s="156">
        <v>224.52</v>
      </c>
      <c r="I160" s="96"/>
      <c r="J160" s="207">
        <f>ROUND(I160*H160,3)</f>
        <v>0</v>
      </c>
      <c r="K160" s="208"/>
      <c r="L160" s="208"/>
      <c r="M160" s="208"/>
      <c r="N160" s="141"/>
    </row>
    <row r="161" spans="2:14" s="136" customFormat="1" ht="44.25" customHeight="1" x14ac:dyDescent="0.15">
      <c r="B161" s="137"/>
      <c r="C161" s="128"/>
      <c r="D161" s="128"/>
      <c r="E161" s="133" t="s">
        <v>206</v>
      </c>
      <c r="F161" s="133" t="s">
        <v>207</v>
      </c>
      <c r="G161" s="134"/>
      <c r="H161" s="135"/>
      <c r="I161" s="135"/>
      <c r="J161" s="209">
        <f>SUM(J162:M165)</f>
        <v>0</v>
      </c>
      <c r="K161" s="210"/>
      <c r="L161" s="210"/>
      <c r="M161" s="210"/>
      <c r="N161" s="141"/>
    </row>
    <row r="162" spans="2:14" s="136" customFormat="1" ht="36" x14ac:dyDescent="0.15">
      <c r="B162" s="137"/>
      <c r="C162" s="138">
        <v>74</v>
      </c>
      <c r="D162" s="138"/>
      <c r="E162" s="139" t="s">
        <v>208</v>
      </c>
      <c r="F162" s="142" t="s">
        <v>209</v>
      </c>
      <c r="G162" s="140" t="s">
        <v>210</v>
      </c>
      <c r="H162" s="156">
        <v>1</v>
      </c>
      <c r="I162" s="96"/>
      <c r="J162" s="207">
        <f t="shared" ref="J162:J165" si="9">ROUND(I162*H162,3)</f>
        <v>0</v>
      </c>
      <c r="K162" s="208"/>
      <c r="L162" s="208"/>
      <c r="M162" s="208"/>
      <c r="N162" s="141"/>
    </row>
    <row r="163" spans="2:14" s="136" customFormat="1" ht="24" x14ac:dyDescent="0.15">
      <c r="B163" s="137"/>
      <c r="C163" s="138">
        <v>75</v>
      </c>
      <c r="D163" s="138"/>
      <c r="E163" s="139" t="s">
        <v>211</v>
      </c>
      <c r="F163" s="142" t="s">
        <v>212</v>
      </c>
      <c r="G163" s="140" t="s">
        <v>210</v>
      </c>
      <c r="H163" s="156">
        <v>1</v>
      </c>
      <c r="I163" s="96"/>
      <c r="J163" s="207">
        <f t="shared" si="9"/>
        <v>0</v>
      </c>
      <c r="K163" s="208"/>
      <c r="L163" s="208"/>
      <c r="M163" s="208"/>
      <c r="N163" s="141"/>
    </row>
    <row r="164" spans="2:14" s="136" customFormat="1" ht="24" x14ac:dyDescent="0.15">
      <c r="B164" s="137"/>
      <c r="C164" s="138">
        <v>76</v>
      </c>
      <c r="D164" s="138"/>
      <c r="E164" s="139" t="s">
        <v>213</v>
      </c>
      <c r="F164" s="142" t="s">
        <v>214</v>
      </c>
      <c r="G164" s="140" t="s">
        <v>210</v>
      </c>
      <c r="H164" s="156">
        <v>1</v>
      </c>
      <c r="I164" s="96"/>
      <c r="J164" s="207">
        <f t="shared" si="9"/>
        <v>0</v>
      </c>
      <c r="K164" s="208"/>
      <c r="L164" s="208"/>
      <c r="M164" s="208"/>
      <c r="N164" s="141"/>
    </row>
    <row r="165" spans="2:14" s="130" customFormat="1" ht="24" x14ac:dyDescent="0.15">
      <c r="B165" s="131"/>
      <c r="C165" s="138">
        <v>78</v>
      </c>
      <c r="D165" s="138"/>
      <c r="E165" s="139" t="s">
        <v>220</v>
      </c>
      <c r="F165" s="142" t="s">
        <v>221</v>
      </c>
      <c r="G165" s="140" t="s">
        <v>210</v>
      </c>
      <c r="H165" s="156">
        <v>1</v>
      </c>
      <c r="I165" s="96"/>
      <c r="J165" s="207">
        <f t="shared" si="9"/>
        <v>0</v>
      </c>
      <c r="K165" s="208"/>
      <c r="L165" s="208"/>
      <c r="M165" s="208"/>
      <c r="N165" s="132"/>
    </row>
    <row r="166" spans="2:14" s="136" customFormat="1" ht="7" customHeight="1" x14ac:dyDescent="0.15">
      <c r="B166" s="47"/>
      <c r="C166" s="48"/>
      <c r="D166" s="48"/>
      <c r="E166" s="48"/>
      <c r="F166" s="48"/>
      <c r="G166" s="118"/>
      <c r="H166" s="48"/>
      <c r="I166" s="48"/>
      <c r="J166" s="48"/>
      <c r="K166" s="48"/>
      <c r="L166" s="48"/>
      <c r="M166" s="48"/>
      <c r="N166" s="49"/>
    </row>
  </sheetData>
  <mergeCells count="103">
    <mergeCell ref="J164:M164"/>
    <mergeCell ref="J165:M165"/>
    <mergeCell ref="J158:M158"/>
    <mergeCell ref="J159:M159"/>
    <mergeCell ref="J160:M160"/>
    <mergeCell ref="J161:M161"/>
    <mergeCell ref="J162:M162"/>
    <mergeCell ref="J163:M163"/>
    <mergeCell ref="J154:M154"/>
    <mergeCell ref="J155:M155"/>
    <mergeCell ref="J156:M156"/>
    <mergeCell ref="J157:M157"/>
    <mergeCell ref="J147:M147"/>
    <mergeCell ref="J148:M148"/>
    <mergeCell ref="J149:M149"/>
    <mergeCell ref="J150:M150"/>
    <mergeCell ref="J151:M151"/>
    <mergeCell ref="J153:M153"/>
    <mergeCell ref="J141:M141"/>
    <mergeCell ref="J142:M142"/>
    <mergeCell ref="J143:M143"/>
    <mergeCell ref="J144:M144"/>
    <mergeCell ref="J145:M145"/>
    <mergeCell ref="J146:M146"/>
    <mergeCell ref="J152:M152"/>
    <mergeCell ref="J139:M139"/>
    <mergeCell ref="J140:M140"/>
    <mergeCell ref="J138:M138"/>
    <mergeCell ref="J136:M136"/>
    <mergeCell ref="J137:M137"/>
    <mergeCell ref="J134:M134"/>
    <mergeCell ref="J135:M135"/>
    <mergeCell ref="J130:M130"/>
    <mergeCell ref="J131:M131"/>
    <mergeCell ref="J132:M132"/>
    <mergeCell ref="J133:M133"/>
    <mergeCell ref="J125:M125"/>
    <mergeCell ref="J126:M126"/>
    <mergeCell ref="J127:M127"/>
    <mergeCell ref="J128:M128"/>
    <mergeCell ref="J129:M129"/>
    <mergeCell ref="J120:M120"/>
    <mergeCell ref="J121:M121"/>
    <mergeCell ref="J122:M122"/>
    <mergeCell ref="J123:M123"/>
    <mergeCell ref="J124:M124"/>
    <mergeCell ref="J117:M117"/>
    <mergeCell ref="J118:M118"/>
    <mergeCell ref="J119:M119"/>
    <mergeCell ref="J115:M115"/>
    <mergeCell ref="J116:M116"/>
    <mergeCell ref="J111:M111"/>
    <mergeCell ref="J112:M112"/>
    <mergeCell ref="J113:M113"/>
    <mergeCell ref="J114:M114"/>
    <mergeCell ref="F102:L102"/>
    <mergeCell ref="J104:L104"/>
    <mergeCell ref="J106:M106"/>
    <mergeCell ref="J107:M107"/>
    <mergeCell ref="J109:M109"/>
    <mergeCell ref="J110:M110"/>
    <mergeCell ref="J88:M88"/>
    <mergeCell ref="J89:M89"/>
    <mergeCell ref="J90:M90"/>
    <mergeCell ref="J92:M92"/>
    <mergeCell ref="I94:M94"/>
    <mergeCell ref="C100:M100"/>
    <mergeCell ref="J82:M82"/>
    <mergeCell ref="J83:M83"/>
    <mergeCell ref="J84:M84"/>
    <mergeCell ref="J85:M85"/>
    <mergeCell ref="J86:M86"/>
    <mergeCell ref="J87:M87"/>
    <mergeCell ref="F73:L73"/>
    <mergeCell ref="J75:L75"/>
    <mergeCell ref="J77:M77"/>
    <mergeCell ref="J78:M78"/>
    <mergeCell ref="C80:F80"/>
    <mergeCell ref="J80:M80"/>
    <mergeCell ref="J32:L32"/>
    <mergeCell ref="J33:L33"/>
    <mergeCell ref="J34:L34"/>
    <mergeCell ref="J35:L35"/>
    <mergeCell ref="I37:L37"/>
    <mergeCell ref="C71:M71"/>
    <mergeCell ref="K20:L20"/>
    <mergeCell ref="E23:I23"/>
    <mergeCell ref="J26:L26"/>
    <mergeCell ref="J27:L27"/>
    <mergeCell ref="J29:L29"/>
    <mergeCell ref="J31:L31"/>
    <mergeCell ref="K11:L11"/>
    <mergeCell ref="K13:L13"/>
    <mergeCell ref="K14:L14"/>
    <mergeCell ref="K16:L16"/>
    <mergeCell ref="K17:L17"/>
    <mergeCell ref="K19:L19"/>
    <mergeCell ref="G1:H1"/>
    <mergeCell ref="C2:M2"/>
    <mergeCell ref="C4:M4"/>
    <mergeCell ref="F6:L6"/>
    <mergeCell ref="K8:L8"/>
    <mergeCell ref="K10:L10"/>
  </mergeCells>
  <hyperlinks>
    <hyperlink ref="F1" location="C2" tooltip="Krycí list rozpočtu" display="1) Krycí list rozpočtu" xr:uid="{00000000-0004-0000-0300-000000000000}"/>
    <hyperlink ref="G1:H1" location="C85" tooltip="Rekapitulácia rozpočtu" display="2) Rekapitulácia rozpočtu" xr:uid="{00000000-0004-0000-0300-000001000000}"/>
    <hyperlink ref="I1" location="C113" tooltip="Rozpočet" display="3) Rozpočet" xr:uid="{00000000-0004-0000-03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SO1</vt:lpstr>
      <vt:lpstr>SO2</vt:lpstr>
      <vt:lpstr>SO3</vt:lpstr>
      <vt:lpstr>'Rekapitulácia stavby'!Názvy_tlače</vt:lpstr>
      <vt:lpstr>'SO1'!Názvy_tlače</vt:lpstr>
      <vt:lpstr>'SO2'!Názvy_tlače</vt:lpstr>
      <vt:lpstr>'SO3'!Názvy_tlače</vt:lpstr>
      <vt:lpstr>'Rekapitulácia stavby'!Oblasť_tlače</vt:lpstr>
      <vt:lpstr>'SO1'!Oblasť_tlače</vt:lpstr>
      <vt:lpstr>'SO2'!Oblasť_tlače</vt:lpstr>
      <vt:lpstr>'SO3'!Oblasť_tlače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Gibala</dc:creator>
  <cp:keywords/>
  <dc:description/>
  <cp:lastModifiedBy>Microsoft Office User</cp:lastModifiedBy>
  <dcterms:created xsi:type="dcterms:W3CDTF">2018-07-13T06:55:09Z</dcterms:created>
  <dcterms:modified xsi:type="dcterms:W3CDTF">2019-12-10T17:57:16Z</dcterms:modified>
  <cp:category/>
</cp:coreProperties>
</file>